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briela.witt\Desktop\Pgina web\Compromisos de cese\"/>
    </mc:Choice>
  </mc:AlternateContent>
  <bookViews>
    <workbookView xWindow="0" yWindow="0" windowWidth="2700" windowHeight="6090" firstSheet="2" activeTab="2"/>
  </bookViews>
  <sheets>
    <sheet name="% Importes" sheetId="1" state="hidden" r:id="rId1"/>
    <sheet name="calculos" sheetId="3" state="hidden" r:id="rId2"/>
    <sheet name="INGRESO DATOS" sheetId="2" r:id="rId3"/>
    <sheet name="Casos" sheetId="5" state="hidden" r:id="rId4"/>
    <sheet name="RESULTADO" sheetId="4" state="hidden" r:id="rId5"/>
  </sheets>
  <definedNames>
    <definedName name="Calcular">'INGRESO DATOS'!#REF!</definedName>
    <definedName name="Caso">'INGRESO DATOS'!$H$12</definedName>
    <definedName name="Tiempo">'INGRESO DATOS'!$H$21</definedName>
    <definedName name="VAlor">'INGRESO DATOS'!$H$9</definedName>
  </definedNames>
  <calcPr calcId="152511"/>
</workbook>
</file>

<file path=xl/calcChain.xml><?xml version="1.0" encoding="utf-8"?>
<calcChain xmlns="http://schemas.openxmlformats.org/spreadsheetml/2006/main">
  <c r="H21" i="2" l="1"/>
  <c r="H23" i="2"/>
  <c r="B4" i="4"/>
  <c r="A4" i="4"/>
  <c r="B5" i="4"/>
  <c r="A5" i="4"/>
  <c r="B6" i="4"/>
  <c r="A6" i="4"/>
  <c r="B7" i="4"/>
  <c r="B8" i="4"/>
  <c r="A8" i="4"/>
  <c r="B9" i="4"/>
  <c r="A9" i="4"/>
  <c r="B10" i="4"/>
  <c r="A10" i="4"/>
  <c r="B11" i="4"/>
  <c r="A11" i="4"/>
  <c r="B12" i="4"/>
  <c r="A12" i="4"/>
  <c r="B13" i="4"/>
  <c r="A13" i="4"/>
  <c r="B14" i="4"/>
  <c r="B15" i="4"/>
  <c r="B16" i="4"/>
  <c r="A16" i="4"/>
  <c r="B17" i="4"/>
  <c r="A17" i="4"/>
  <c r="B18" i="4"/>
  <c r="B19" i="4"/>
  <c r="B20" i="4"/>
  <c r="B21" i="4"/>
  <c r="B22" i="4"/>
  <c r="B23" i="4"/>
  <c r="B3" i="4"/>
  <c r="A3" i="4"/>
  <c r="C2" i="4"/>
  <c r="C6" i="4"/>
  <c r="C16" i="4"/>
  <c r="C21" i="4"/>
  <c r="C20" i="4"/>
  <c r="C11" i="4"/>
  <c r="C23" i="4"/>
  <c r="C19" i="4"/>
  <c r="C15" i="4"/>
  <c r="C7" i="4"/>
  <c r="C22" i="4"/>
  <c r="C18" i="4"/>
  <c r="C14" i="4"/>
  <c r="A22" i="4"/>
  <c r="C3" i="4"/>
  <c r="A18" i="4"/>
  <c r="A14" i="4"/>
  <c r="C4" i="4"/>
  <c r="C17" i="4"/>
  <c r="A21" i="4"/>
  <c r="C9" i="4"/>
  <c r="A20" i="4"/>
  <c r="A23" i="4"/>
  <c r="A19" i="4"/>
  <c r="A15" i="4"/>
  <c r="C10" i="4"/>
  <c r="C5" i="4"/>
  <c r="A7" i="4"/>
  <c r="C13" i="4"/>
  <c r="C12" i="4"/>
  <c r="C8" i="4"/>
  <c r="D25" i="3"/>
  <c r="D24" i="3"/>
  <c r="D23" i="3"/>
  <c r="D22" i="3"/>
  <c r="D21" i="3"/>
  <c r="D20" i="3"/>
  <c r="D19" i="3"/>
  <c r="D18" i="3"/>
  <c r="D17" i="3"/>
  <c r="D16" i="3"/>
  <c r="D15" i="3"/>
  <c r="D14" i="3"/>
  <c r="D13" i="3"/>
  <c r="D12" i="3"/>
  <c r="D11" i="3"/>
  <c r="D10" i="3"/>
  <c r="D9" i="3"/>
  <c r="D8" i="3"/>
  <c r="D7" i="3"/>
  <c r="D6" i="3"/>
  <c r="G29" i="1"/>
  <c r="F29" i="1"/>
  <c r="E29" i="1"/>
  <c r="C29" i="1"/>
  <c r="G28" i="1"/>
  <c r="F28" i="1"/>
  <c r="E28" i="1"/>
  <c r="C28" i="1"/>
  <c r="G27" i="1"/>
  <c r="F27" i="1"/>
  <c r="E27" i="1"/>
  <c r="C27" i="1"/>
  <c r="G26" i="1"/>
  <c r="F26" i="1"/>
  <c r="E26" i="1"/>
  <c r="C26" i="1"/>
  <c r="G25" i="1"/>
  <c r="F25" i="1"/>
  <c r="E25" i="1"/>
  <c r="C25" i="1"/>
  <c r="G24" i="1"/>
  <c r="F24" i="1"/>
  <c r="E24" i="1"/>
  <c r="C24" i="1"/>
  <c r="G23" i="1"/>
  <c r="F23" i="1"/>
  <c r="E23" i="1"/>
  <c r="C23" i="1"/>
  <c r="G22" i="1"/>
  <c r="F22" i="1"/>
  <c r="E22" i="1"/>
  <c r="C22" i="1"/>
  <c r="G21" i="1"/>
  <c r="F21" i="1"/>
  <c r="E21" i="1"/>
  <c r="C21" i="1"/>
  <c r="G20" i="1"/>
  <c r="F20" i="1"/>
  <c r="E20" i="1"/>
  <c r="C20" i="1"/>
  <c r="G19" i="1"/>
  <c r="F19" i="1"/>
  <c r="E19" i="1"/>
  <c r="C19" i="1"/>
  <c r="G18" i="1"/>
  <c r="F18" i="1"/>
  <c r="E18" i="1"/>
  <c r="C18" i="1"/>
  <c r="G17" i="1"/>
  <c r="F17" i="1"/>
  <c r="E17" i="1"/>
  <c r="C17" i="1"/>
  <c r="G16" i="1"/>
  <c r="F16" i="1"/>
  <c r="E16" i="1"/>
  <c r="C16" i="1"/>
  <c r="G15" i="1"/>
  <c r="F15" i="1"/>
  <c r="E15" i="1"/>
  <c r="C15" i="1"/>
  <c r="G14" i="1"/>
  <c r="F14" i="1"/>
  <c r="E14" i="1"/>
  <c r="C14" i="1"/>
  <c r="G13" i="1"/>
  <c r="F13" i="1"/>
  <c r="E13" i="1"/>
  <c r="C13" i="1"/>
  <c r="G12" i="1"/>
  <c r="F12" i="1"/>
  <c r="E12" i="1"/>
  <c r="C12" i="1"/>
  <c r="G11" i="1"/>
  <c r="F11" i="1"/>
  <c r="E11" i="1"/>
  <c r="C11" i="1"/>
  <c r="G10" i="1"/>
  <c r="F10" i="1"/>
  <c r="E10" i="1"/>
  <c r="C10" i="1"/>
  <c r="G9" i="1"/>
  <c r="F9" i="1"/>
  <c r="E9" i="1"/>
</calcChain>
</file>

<file path=xl/sharedStrings.xml><?xml version="1.0" encoding="utf-8"?>
<sst xmlns="http://schemas.openxmlformats.org/spreadsheetml/2006/main" count="45" uniqueCount="31">
  <si>
    <t>Importe de Subsanación por Compromiso de Cese</t>
  </si>
  <si>
    <r>
      <t xml:space="preserve">Por </t>
    </r>
    <r>
      <rPr>
        <b/>
        <i/>
        <u/>
        <sz val="12"/>
        <color indexed="8"/>
        <rFont val="Calibri"/>
        <family val="2"/>
      </rPr>
      <t>COEFICIENTE</t>
    </r>
    <r>
      <rPr>
        <b/>
        <i/>
        <sz val="12"/>
        <color indexed="8"/>
        <rFont val="Calibri"/>
        <family val="2"/>
      </rPr>
      <t xml:space="preserve"> de Multiplicación</t>
    </r>
  </si>
  <si>
    <t>Caso 1</t>
  </si>
  <si>
    <t>Caso 2</t>
  </si>
  <si>
    <t>Caso 3</t>
  </si>
  <si>
    <r>
      <rPr>
        <b/>
        <i/>
        <u/>
        <sz val="12"/>
        <color indexed="8"/>
        <rFont val="Calibri"/>
        <family val="2"/>
      </rPr>
      <t>COEFICIENTES</t>
    </r>
    <r>
      <rPr>
        <b/>
        <i/>
        <sz val="12"/>
        <color indexed="8"/>
        <rFont val="Calibri"/>
        <family val="2"/>
      </rPr>
      <t xml:space="preserve"> de Multiplicación</t>
    </r>
  </si>
  <si>
    <t>Días</t>
  </si>
  <si>
    <t>Meses</t>
  </si>
  <si>
    <t>0.05%</t>
  </si>
  <si>
    <t>0.1</t>
  </si>
  <si>
    <t>0.5</t>
  </si>
  <si>
    <r>
      <rPr>
        <b/>
        <i/>
        <u/>
        <sz val="12"/>
        <rFont val="Calibri"/>
        <family val="2"/>
      </rPr>
      <t>COEFICIENTES</t>
    </r>
    <r>
      <rPr>
        <b/>
        <i/>
        <sz val="12"/>
        <rFont val="Calibri"/>
        <family val="2"/>
      </rPr>
      <t xml:space="preserve"> de Multiplicación</t>
    </r>
  </si>
  <si>
    <t>Seleccione el caso:</t>
  </si>
  <si>
    <r>
      <t xml:space="preserve">Cuando el </t>
    </r>
    <r>
      <rPr>
        <i/>
        <sz val="10.5"/>
        <color indexed="63"/>
        <rFont val="Times New Roman"/>
        <family val="1"/>
      </rPr>
      <t xml:space="preserve">operador </t>
    </r>
    <r>
      <rPr>
        <i/>
        <sz val="10.5"/>
        <color indexed="23"/>
        <rFont val="Times New Roman"/>
        <family val="1"/>
      </rPr>
      <t xml:space="preserve">económico </t>
    </r>
    <r>
      <rPr>
        <i/>
        <sz val="10.5"/>
        <color indexed="63"/>
        <rFont val="Times New Roman"/>
        <family val="1"/>
      </rPr>
      <t xml:space="preserve">presenta una </t>
    </r>
    <r>
      <rPr>
        <i/>
        <sz val="10.5"/>
        <color indexed="23"/>
        <rFont val="Times New Roman"/>
        <family val="1"/>
      </rPr>
      <t>solicit</t>
    </r>
    <r>
      <rPr>
        <i/>
        <sz val="10.5"/>
        <color indexed="63"/>
        <rFont val="Times New Roman"/>
        <family val="1"/>
      </rPr>
      <t xml:space="preserve">ud </t>
    </r>
    <r>
      <rPr>
        <i/>
        <sz val="10.5"/>
        <color indexed="63"/>
        <rFont val="Times New Roman"/>
        <family val="1"/>
      </rPr>
      <t xml:space="preserve">de compromiso de </t>
    </r>
    <r>
      <rPr>
        <i/>
        <sz val="10.5"/>
        <color indexed="23"/>
        <rFont val="Times New Roman"/>
        <family val="1"/>
      </rPr>
      <t xml:space="preserve">cese </t>
    </r>
    <r>
      <rPr>
        <i/>
        <sz val="10.5"/>
        <color indexed="63"/>
        <rFont val="Times New Roman"/>
        <family val="1"/>
      </rPr>
      <t xml:space="preserve">sin haber sido notificado de algún proceso en su </t>
    </r>
    <r>
      <rPr>
        <i/>
        <sz val="10.5"/>
        <color indexed="23"/>
        <rFont val="Times New Roman"/>
        <family val="1"/>
      </rPr>
      <t xml:space="preserve">contra </t>
    </r>
    <r>
      <rPr>
        <i/>
        <sz val="10.5"/>
        <color indexed="63"/>
        <rFont val="Times New Roman"/>
        <family val="1"/>
      </rPr>
      <t xml:space="preserve">y sin </t>
    </r>
    <r>
      <rPr>
        <i/>
        <sz val="10.5"/>
        <color indexed="63"/>
        <rFont val="Times New Roman"/>
        <family val="1"/>
      </rPr>
      <t>qu</t>
    </r>
    <r>
      <rPr>
        <i/>
        <sz val="10.5"/>
        <color indexed="23"/>
        <rFont val="Times New Roman"/>
        <family val="1"/>
      </rPr>
      <t xml:space="preserve">e se </t>
    </r>
    <r>
      <rPr>
        <i/>
        <sz val="10.5"/>
        <color indexed="63"/>
        <rFont val="Times New Roman"/>
        <family val="1"/>
      </rPr>
      <t xml:space="preserve">estén </t>
    </r>
    <r>
      <rPr>
        <i/>
        <sz val="10.5"/>
        <color indexed="63"/>
        <rFont val="Times New Roman"/>
        <family val="1"/>
      </rPr>
      <t xml:space="preserve">desarrollando </t>
    </r>
    <r>
      <rPr>
        <i/>
        <sz val="10.5"/>
        <color indexed="63"/>
        <rFont val="Times New Roman"/>
        <family val="1"/>
      </rPr>
      <t xml:space="preserve">investigaciones </t>
    </r>
    <r>
      <rPr>
        <i/>
        <sz val="10.5"/>
        <color indexed="23"/>
        <rFont val="Times New Roman"/>
        <family val="1"/>
      </rPr>
      <t xml:space="preserve">relacionadas </t>
    </r>
    <r>
      <rPr>
        <i/>
        <sz val="10.5"/>
        <color indexed="63"/>
        <rFont val="Times New Roman"/>
        <family val="1"/>
      </rPr>
      <t xml:space="preserve">en algún órgano de investigación de la </t>
    </r>
    <r>
      <rPr>
        <i/>
        <sz val="10.5"/>
        <color indexed="23"/>
        <rFont val="Times New Roman"/>
        <family val="1"/>
      </rPr>
      <t>Superintendencia</t>
    </r>
    <r>
      <rPr>
        <i/>
        <sz val="10.5"/>
        <color indexed="23"/>
        <rFont val="Times New Roman"/>
        <family val="1"/>
      </rPr>
      <t xml:space="preserve">. </t>
    </r>
    <r>
      <rPr>
        <i/>
        <sz val="10.5"/>
        <color indexed="63"/>
        <rFont val="Times New Roman"/>
        <family val="1"/>
      </rPr>
      <t/>
    </r>
  </si>
  <si>
    <t xml:space="preserve">Cuando el operador económico presenta una solicitud de compromiso de cese sin haber sido notificado de algún proceso en su contra, pero que se estén desarrollando investigaciones relacionadas en algún órgano de investigación de la Superintendencia. </t>
  </si>
  <si>
    <t>Cuando el operador económico presenta  una solicitud de comprorniso de cese habiendo sido
notificado con la resolución de inicio de un proceso de investigación en su contra por la Superintendencia.</t>
  </si>
  <si>
    <t>Descripción del caso</t>
  </si>
  <si>
    <t>Caso #</t>
  </si>
  <si>
    <t>De acuerdo con la resolución SCPM-DS-067-2014 de 6 de noviembre de 2014</t>
  </si>
  <si>
    <t>Cálculo del Importe de Subsanación por Compromiso de Cese</t>
  </si>
  <si>
    <t>INGRESO DE DATOS</t>
  </si>
  <si>
    <t>VALORES CALCULADOS</t>
  </si>
  <si>
    <t>Tiempo en meses</t>
  </si>
  <si>
    <t>Para el cálculo de meses se considera 30 días por mes</t>
  </si>
  <si>
    <t>Nota 1:</t>
  </si>
  <si>
    <t>Nota 2:</t>
  </si>
  <si>
    <t>Para los cálculos se considera todos los decimales</t>
  </si>
  <si>
    <t>Ingrese el volumen total de negocios:</t>
  </si>
  <si>
    <t>Ingrese el tiempo en días</t>
  </si>
  <si>
    <t>Importe de subsanación</t>
  </si>
  <si>
    <t>SUPERINTENDENCIA DE CONTROL DEL PODER DE MERCADO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</si>
</sst>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72" formatCode="0.00000"/>
    <numFmt numFmtId="173" formatCode="&quot;$&quot;\ #,##0.00"/>
    <numFmt numFmtId="174" formatCode="_(* #,##0.0000_);_(* \(#,##0.0000\);_(* &quot;-&quot;??_);_(@_)"/>
  </numFmts>
  <fonts count="35" x14ac:knownFonts="1">
    <font>
      <sz val="11"/>
      <color theme="1"/>
      <name val="Calibri"/>
      <family val="2"/>
      <scheme val="minor"/>
    </font>
    <font>
      <b/>
      <i/>
      <sz val="12"/>
      <color indexed="8"/>
      <name val="Calibri"/>
      <family val="2"/>
    </font>
    <font>
      <b/>
      <i/>
      <u/>
      <sz val="12"/>
      <color indexed="8"/>
      <name val="Calibri"/>
      <family val="2"/>
    </font>
    <font>
      <b/>
      <i/>
      <sz val="12"/>
      <name val="Calibri"/>
      <family val="2"/>
    </font>
    <font>
      <b/>
      <i/>
      <u/>
      <sz val="12"/>
      <name val="Calibri"/>
      <family val="2"/>
    </font>
    <font>
      <i/>
      <sz val="10.5"/>
      <color indexed="23"/>
      <name val="Times New Roman"/>
      <family val="1"/>
    </font>
    <font>
      <i/>
      <sz val="10.5"/>
      <color indexed="63"/>
      <name val="Times New Roman"/>
      <family val="1"/>
    </font>
    <font>
      <i/>
      <sz val="10.5"/>
      <color indexed="63"/>
      <name val="Times New Roman"/>
      <family val="1"/>
    </font>
    <font>
      <i/>
      <sz val="10.5"/>
      <color indexed="23"/>
      <name val="Times New Roman"/>
      <family val="1"/>
    </font>
    <font>
      <sz val="11"/>
      <color theme="1"/>
      <name val="Calibri"/>
      <family val="2"/>
      <scheme val="minor"/>
    </font>
    <font>
      <b/>
      <sz val="14"/>
      <color theme="1"/>
      <name val="Calibri"/>
      <family val="2"/>
      <scheme val="minor"/>
    </font>
    <font>
      <b/>
      <sz val="11"/>
      <color theme="4"/>
      <name val="Calibri"/>
      <family val="2"/>
      <scheme val="minor"/>
    </font>
    <font>
      <b/>
      <sz val="11"/>
      <color theme="5"/>
      <name val="Calibri"/>
      <family val="2"/>
      <scheme val="minor"/>
    </font>
    <font>
      <b/>
      <sz val="11"/>
      <color theme="9"/>
      <name val="Calibri"/>
      <family val="2"/>
      <scheme val="minor"/>
    </font>
    <font>
      <sz val="11"/>
      <color theme="4"/>
      <name val="Calibri"/>
      <family val="2"/>
      <scheme val="minor"/>
    </font>
    <font>
      <sz val="11"/>
      <color theme="5"/>
      <name val="Calibri"/>
      <family val="2"/>
      <scheme val="minor"/>
    </font>
    <font>
      <sz val="11"/>
      <color theme="9"/>
      <name val="Calibri"/>
      <family val="2"/>
      <scheme val="minor"/>
    </font>
    <font>
      <b/>
      <sz val="11"/>
      <color theme="0" tint="-0.499984740745262"/>
      <name val="Calibri"/>
      <family val="2"/>
      <scheme val="minor"/>
    </font>
    <font>
      <b/>
      <sz val="11"/>
      <color theme="1"/>
      <name val="Calibri"/>
      <family val="2"/>
      <scheme val="minor"/>
    </font>
    <font>
      <sz val="11"/>
      <color theme="0" tint="-0.499984740745262"/>
      <name val="Calibri"/>
      <family val="2"/>
      <scheme val="minor"/>
    </font>
    <font>
      <b/>
      <sz val="11"/>
      <name val="Calibri"/>
      <family val="2"/>
      <scheme val="minor"/>
    </font>
    <font>
      <i/>
      <sz val="10.5"/>
      <color rgb="FF5B5B5B"/>
      <name val="Times New Roman"/>
      <family val="1"/>
    </font>
    <font>
      <b/>
      <i/>
      <sz val="10.5"/>
      <color rgb="FF5B5B5B"/>
      <name val="Times New Roman"/>
      <family val="1"/>
    </font>
    <font>
      <b/>
      <sz val="22"/>
      <color theme="1"/>
      <name val="Calibri"/>
      <family val="2"/>
      <scheme val="minor"/>
    </font>
    <font>
      <b/>
      <sz val="16"/>
      <color theme="1"/>
      <name val="Calibri"/>
      <family val="2"/>
      <scheme val="minor"/>
    </font>
    <font>
      <sz val="11"/>
      <color rgb="FFFF0000"/>
      <name val="Calibri"/>
      <family val="2"/>
      <scheme val="minor"/>
    </font>
    <font>
      <b/>
      <sz val="14"/>
      <color rgb="FF0070C0"/>
      <name val="Calibri"/>
      <family val="2"/>
      <scheme val="minor"/>
    </font>
    <font>
      <b/>
      <sz val="12"/>
      <color rgb="FFFF0000"/>
      <name val="Calibri"/>
      <family val="2"/>
      <scheme val="minor"/>
    </font>
    <font>
      <b/>
      <sz val="11"/>
      <color rgb="FF0070C0"/>
      <name val="Calibri"/>
      <family val="2"/>
      <scheme val="minor"/>
    </font>
    <font>
      <sz val="14"/>
      <color theme="0"/>
      <name val="Calibri"/>
      <family val="2"/>
      <scheme val="minor"/>
    </font>
    <font>
      <b/>
      <i/>
      <sz val="12"/>
      <color theme="1"/>
      <name val="Calibri"/>
      <family val="2"/>
      <scheme val="minor"/>
    </font>
    <font>
      <b/>
      <sz val="12"/>
      <color theme="1"/>
      <name val="Calibri"/>
      <family val="2"/>
      <scheme val="minor"/>
    </font>
    <font>
      <b/>
      <sz val="12"/>
      <color theme="3" tint="-0.249977111117893"/>
      <name val="Calibri"/>
      <family val="2"/>
      <scheme val="minor"/>
    </font>
    <font>
      <sz val="11"/>
      <color rgb="FF0070C0"/>
      <name val="Calibri"/>
      <family val="2"/>
      <scheme val="minor"/>
    </font>
    <font>
      <b/>
      <i/>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85">
    <xf numFmtId="0" fontId="0" fillId="0" borderId="0" xfId="0"/>
    <xf numFmtId="0" fontId="10" fillId="0" borderId="0" xfId="0" applyFont="1" applyAlignment="1"/>
    <xf numFmtId="0" fontId="11" fillId="0" borderId="1" xfId="0" applyFont="1" applyBorder="1" applyAlignment="1">
      <alignment horizontal="center"/>
    </xf>
    <xf numFmtId="0" fontId="12" fillId="0" borderId="1" xfId="0" applyFont="1" applyBorder="1" applyAlignment="1">
      <alignment horizontal="center"/>
    </xf>
    <xf numFmtId="0" fontId="13" fillId="0" borderId="1" xfId="0" applyFont="1" applyBorder="1" applyAlignment="1">
      <alignment horizontal="center"/>
    </xf>
    <xf numFmtId="0" fontId="14" fillId="0" borderId="1" xfId="0" applyFont="1" applyBorder="1" applyAlignment="1">
      <alignment horizontal="center"/>
    </xf>
    <xf numFmtId="0" fontId="15" fillId="0" borderId="1" xfId="0" applyFont="1" applyBorder="1" applyAlignment="1">
      <alignment horizontal="center"/>
    </xf>
    <xf numFmtId="0" fontId="16" fillId="0" borderId="1" xfId="0" applyFont="1" applyBorder="1" applyAlignment="1">
      <alignment horizontal="center"/>
    </xf>
    <xf numFmtId="0" fontId="14" fillId="0" borderId="0" xfId="0" applyFont="1" applyBorder="1" applyAlignment="1">
      <alignment horizontal="center"/>
    </xf>
    <xf numFmtId="0" fontId="15" fillId="0" borderId="0" xfId="0" applyFont="1" applyBorder="1" applyAlignment="1">
      <alignment horizontal="center"/>
    </xf>
    <xf numFmtId="0" fontId="16" fillId="0" borderId="0" xfId="0" applyFont="1" applyBorder="1" applyAlignment="1">
      <alignment horizontal="center"/>
    </xf>
    <xf numFmtId="0" fontId="17" fillId="0" borderId="1" xfId="0" applyFont="1" applyBorder="1" applyAlignment="1">
      <alignment horizontal="center"/>
    </xf>
    <xf numFmtId="0" fontId="18" fillId="0" borderId="1" xfId="0" applyFont="1" applyBorder="1" applyAlignment="1">
      <alignment horizontal="center"/>
    </xf>
    <xf numFmtId="0" fontId="19" fillId="0" borderId="1" xfId="0" applyFont="1" applyBorder="1" applyAlignment="1">
      <alignment horizontal="center"/>
    </xf>
    <xf numFmtId="0" fontId="0" fillId="0" borderId="1" xfId="0" applyBorder="1" applyAlignment="1">
      <alignment horizontal="center"/>
    </xf>
    <xf numFmtId="4" fontId="0" fillId="0" borderId="1" xfId="0" applyNumberFormat="1" applyBorder="1"/>
    <xf numFmtId="172" fontId="0" fillId="0" borderId="0" xfId="0" applyNumberFormat="1"/>
    <xf numFmtId="0" fontId="0" fillId="2" borderId="0" xfId="0" applyFill="1" applyBorder="1"/>
    <xf numFmtId="0" fontId="0" fillId="3" borderId="0" xfId="0" applyFill="1"/>
    <xf numFmtId="2" fontId="18" fillId="4" borderId="1" xfId="0" applyNumberFormat="1" applyFont="1" applyFill="1" applyBorder="1"/>
    <xf numFmtId="0" fontId="17" fillId="5" borderId="1" xfId="0" applyFont="1" applyFill="1" applyBorder="1" applyAlignment="1">
      <alignment horizontal="center"/>
    </xf>
    <xf numFmtId="0" fontId="18" fillId="5" borderId="1" xfId="0" applyFont="1" applyFill="1" applyBorder="1" applyAlignment="1">
      <alignment horizontal="center"/>
    </xf>
    <xf numFmtId="0" fontId="20" fillId="3" borderId="1" xfId="0" applyFont="1" applyFill="1" applyBorder="1" applyAlignment="1">
      <alignment horizontal="center"/>
    </xf>
    <xf numFmtId="0" fontId="21" fillId="0" borderId="1" xfId="0" applyFont="1" applyBorder="1" applyAlignment="1">
      <alignment horizontal="justify" vertical="center"/>
    </xf>
    <xf numFmtId="0" fontId="21" fillId="0" borderId="1" xfId="0" applyFont="1" applyBorder="1" applyAlignment="1">
      <alignment horizontal="justify" vertical="center" wrapText="1"/>
    </xf>
    <xf numFmtId="0" fontId="22" fillId="6" borderId="1" xfId="0" applyFont="1" applyFill="1" applyBorder="1" applyAlignment="1">
      <alignment horizontal="justify" vertical="center"/>
    </xf>
    <xf numFmtId="0" fontId="0" fillId="7" borderId="0" xfId="0" applyFill="1" applyBorder="1"/>
    <xf numFmtId="0" fontId="0" fillId="7" borderId="2" xfId="0" applyFill="1" applyBorder="1"/>
    <xf numFmtId="0" fontId="0" fillId="7" borderId="3" xfId="0" applyFill="1" applyBorder="1"/>
    <xf numFmtId="0" fontId="23" fillId="8" borderId="2" xfId="0" applyFont="1" applyFill="1" applyBorder="1" applyAlignment="1"/>
    <xf numFmtId="0" fontId="23" fillId="8" borderId="0" xfId="0" applyFont="1" applyFill="1" applyBorder="1" applyAlignment="1"/>
    <xf numFmtId="0" fontId="23" fillId="8" borderId="3" xfId="0" applyFont="1" applyFill="1" applyBorder="1" applyAlignment="1"/>
    <xf numFmtId="0" fontId="24" fillId="8" borderId="0" xfId="0" applyFont="1" applyFill="1" applyBorder="1" applyAlignment="1"/>
    <xf numFmtId="0" fontId="0" fillId="8" borderId="0" xfId="0" applyFill="1" applyBorder="1"/>
    <xf numFmtId="0" fontId="0" fillId="8" borderId="2" xfId="0" applyFill="1" applyBorder="1"/>
    <xf numFmtId="0" fontId="0" fillId="8" borderId="3" xfId="0" applyFill="1" applyBorder="1"/>
    <xf numFmtId="0" fontId="0" fillId="8" borderId="4" xfId="0" applyFill="1" applyBorder="1"/>
    <xf numFmtId="0" fontId="0" fillId="8" borderId="5" xfId="0" applyFill="1" applyBorder="1"/>
    <xf numFmtId="0" fontId="0" fillId="8" borderId="6" xfId="0" applyFill="1" applyBorder="1"/>
    <xf numFmtId="0" fontId="0" fillId="7" borderId="7" xfId="0" applyFill="1" applyBorder="1"/>
    <xf numFmtId="0" fontId="0" fillId="7" borderId="8" xfId="0" applyFill="1" applyBorder="1"/>
    <xf numFmtId="0" fontId="0" fillId="7" borderId="9" xfId="0" applyFill="1" applyBorder="1"/>
    <xf numFmtId="0" fontId="0" fillId="7" borderId="2" xfId="0" applyFill="1" applyBorder="1" applyAlignment="1"/>
    <xf numFmtId="0" fontId="0" fillId="7" borderId="0" xfId="0" applyFill="1" applyBorder="1" applyAlignment="1"/>
    <xf numFmtId="0" fontId="0" fillId="7" borderId="4" xfId="0" applyFill="1" applyBorder="1"/>
    <xf numFmtId="0" fontId="0" fillId="7" borderId="5" xfId="0" applyFill="1" applyBorder="1"/>
    <xf numFmtId="0" fontId="0" fillId="7" borderId="6" xfId="0" applyFill="1" applyBorder="1"/>
    <xf numFmtId="0" fontId="25" fillId="7" borderId="2" xfId="0" applyFont="1" applyFill="1" applyBorder="1"/>
    <xf numFmtId="0" fontId="25" fillId="7" borderId="0" xfId="0" applyFont="1" applyFill="1" applyBorder="1"/>
    <xf numFmtId="0" fontId="26" fillId="7" borderId="2" xfId="0" applyFont="1" applyFill="1" applyBorder="1"/>
    <xf numFmtId="0" fontId="0" fillId="7" borderId="0" xfId="0" applyFill="1" applyBorder="1" applyAlignment="1">
      <alignment horizontal="left"/>
    </xf>
    <xf numFmtId="0" fontId="0" fillId="7" borderId="5" xfId="0" applyFill="1" applyBorder="1" applyAlignment="1">
      <alignment horizontal="left" wrapText="1"/>
    </xf>
    <xf numFmtId="0" fontId="27" fillId="7" borderId="0" xfId="0" applyFont="1" applyFill="1" applyBorder="1" applyAlignment="1">
      <alignment wrapText="1"/>
    </xf>
    <xf numFmtId="0" fontId="26" fillId="7" borderId="7" xfId="0" applyFont="1" applyFill="1" applyBorder="1"/>
    <xf numFmtId="0" fontId="0" fillId="7" borderId="8" xfId="0" applyFill="1" applyBorder="1" applyAlignment="1">
      <alignment horizontal="left" wrapText="1"/>
    </xf>
    <xf numFmtId="0" fontId="28" fillId="7" borderId="0" xfId="0" applyFont="1" applyFill="1" applyBorder="1"/>
    <xf numFmtId="0" fontId="0" fillId="7" borderId="0" xfId="0" applyFill="1" applyBorder="1" applyAlignment="1">
      <alignment horizontal="left" wrapText="1"/>
    </xf>
    <xf numFmtId="0" fontId="18" fillId="8" borderId="2" xfId="0" applyFont="1" applyFill="1" applyBorder="1" applyAlignment="1">
      <alignment vertical="top"/>
    </xf>
    <xf numFmtId="0" fontId="0" fillId="8" borderId="2" xfId="0" applyFill="1" applyBorder="1" applyAlignment="1">
      <alignment vertical="top"/>
    </xf>
    <xf numFmtId="0" fontId="0" fillId="8" borderId="0" xfId="0" applyFill="1" applyBorder="1" applyAlignment="1">
      <alignment vertical="top"/>
    </xf>
    <xf numFmtId="0" fontId="23" fillId="8" borderId="7" xfId="0" applyFont="1" applyFill="1" applyBorder="1" applyAlignment="1"/>
    <xf numFmtId="0" fontId="23" fillId="8" borderId="8" xfId="0" applyFont="1" applyFill="1" applyBorder="1" applyAlignment="1"/>
    <xf numFmtId="0" fontId="23" fillId="8" borderId="9" xfId="0" applyFont="1" applyFill="1" applyBorder="1" applyAlignment="1"/>
    <xf numFmtId="0" fontId="29" fillId="8" borderId="0" xfId="0" applyFont="1" applyFill="1" applyBorder="1"/>
    <xf numFmtId="0" fontId="10" fillId="0" borderId="0" xfId="0" applyFont="1" applyAlignment="1">
      <alignment horizontal="center"/>
    </xf>
    <xf numFmtId="0" fontId="30" fillId="0" borderId="0" xfId="0" applyFont="1" applyAlignment="1">
      <alignment horizontal="center"/>
    </xf>
    <xf numFmtId="0" fontId="31" fillId="0" borderId="0" xfId="0" applyFont="1" applyAlignment="1">
      <alignment horizontal="center"/>
    </xf>
    <xf numFmtId="0" fontId="0" fillId="8" borderId="0" xfId="0" applyFill="1" applyBorder="1" applyAlignment="1">
      <alignment horizontal="left" vertical="top" wrapText="1"/>
    </xf>
    <xf numFmtId="173" fontId="32" fillId="9" borderId="10" xfId="0" applyNumberFormat="1" applyFont="1" applyFill="1" applyBorder="1" applyAlignment="1">
      <alignment horizontal="center"/>
    </xf>
    <xf numFmtId="173" fontId="32" fillId="9" borderId="11" xfId="0" applyNumberFormat="1" applyFont="1" applyFill="1" applyBorder="1" applyAlignment="1">
      <alignment horizontal="center"/>
    </xf>
    <xf numFmtId="173" fontId="32" fillId="9" borderId="12" xfId="0" applyNumberFormat="1" applyFont="1" applyFill="1" applyBorder="1" applyAlignment="1">
      <alignment horizontal="center"/>
    </xf>
    <xf numFmtId="0" fontId="0" fillId="7" borderId="0" xfId="0" applyFill="1" applyBorder="1" applyAlignment="1">
      <alignment horizontal="left" wrapText="1"/>
    </xf>
    <xf numFmtId="173" fontId="0" fillId="2" borderId="10" xfId="0" applyNumberFormat="1" applyFill="1" applyBorder="1" applyAlignment="1" applyProtection="1">
      <alignment horizontal="center"/>
      <protection locked="0"/>
    </xf>
    <xf numFmtId="173" fontId="0" fillId="2" borderId="11" xfId="0" applyNumberFormat="1" applyFill="1" applyBorder="1" applyAlignment="1" applyProtection="1">
      <alignment horizontal="center"/>
      <protection locked="0"/>
    </xf>
    <xf numFmtId="173" fontId="0" fillId="2" borderId="12"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174" fontId="33" fillId="9" borderId="10" xfId="1" applyNumberFormat="1" applyFont="1" applyFill="1" applyBorder="1" applyAlignment="1">
      <alignment horizontal="center"/>
    </xf>
    <xf numFmtId="174" fontId="33" fillId="9" borderId="11" xfId="1" applyNumberFormat="1" applyFont="1" applyFill="1" applyBorder="1" applyAlignment="1">
      <alignment horizontal="center"/>
    </xf>
    <xf numFmtId="174" fontId="33" fillId="9" borderId="12" xfId="1" applyNumberFormat="1" applyFont="1" applyFill="1" applyBorder="1" applyAlignment="1">
      <alignment horizontal="center"/>
    </xf>
    <xf numFmtId="3" fontId="0" fillId="2" borderId="10" xfId="0" applyNumberFormat="1" applyFill="1" applyBorder="1" applyAlignment="1" applyProtection="1">
      <alignment horizontal="center"/>
      <protection locked="0"/>
    </xf>
    <xf numFmtId="3" fontId="0" fillId="2" borderId="11" xfId="0" applyNumberFormat="1" applyFill="1" applyBorder="1" applyAlignment="1" applyProtection="1">
      <alignment horizontal="center"/>
      <protection locked="0"/>
    </xf>
    <xf numFmtId="3" fontId="0" fillId="2" borderId="12" xfId="0" applyNumberFormat="1" applyFill="1" applyBorder="1" applyAlignment="1" applyProtection="1">
      <alignment horizontal="center"/>
      <protection locked="0"/>
    </xf>
    <xf numFmtId="0" fontId="34" fillId="3" borderId="0" xfId="0" applyFont="1" applyFill="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95108565974708"/>
          <c:y val="8.6914695034300535E-2"/>
          <c:w val="0.85921558100691964"/>
          <c:h val="0.73473177584328875"/>
        </c:manualLayout>
      </c:layout>
      <c:lineChart>
        <c:grouping val="standard"/>
        <c:varyColors val="0"/>
        <c:ser>
          <c:idx val="0"/>
          <c:order val="0"/>
          <c:tx>
            <c:strRef>
              <c:f>'% Importes'!$E$8</c:f>
              <c:strCache>
                <c:ptCount val="1"/>
                <c:pt idx="0">
                  <c:v>Caso 1</c:v>
                </c:pt>
              </c:strCache>
            </c:strRef>
          </c:tx>
          <c:spPr>
            <a:ln w="28575" cap="rnd">
              <a:solidFill>
                <a:schemeClr val="accent1"/>
              </a:solidFill>
              <a:round/>
            </a:ln>
            <a:effectLst/>
          </c:spPr>
          <c:marker>
            <c:symbol val="none"/>
          </c:marker>
          <c:cat>
            <c:numRef>
              <c:f>'% Importes'!$D$9:$D$29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 Importes'!$E$9:$E$29</c:f>
              <c:numCache>
                <c:formatCode>#,##0.00</c:formatCode>
                <c:ptCount val="21"/>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numCache>
            </c:numRef>
          </c:val>
          <c:smooth val="0"/>
        </c:ser>
        <c:ser>
          <c:idx val="1"/>
          <c:order val="1"/>
          <c:tx>
            <c:strRef>
              <c:f>'% Importes'!$F$8</c:f>
              <c:strCache>
                <c:ptCount val="1"/>
                <c:pt idx="0">
                  <c:v>Caso 2</c:v>
                </c:pt>
              </c:strCache>
            </c:strRef>
          </c:tx>
          <c:spPr>
            <a:ln w="19050" cap="rnd">
              <a:solidFill>
                <a:schemeClr val="accent2"/>
              </a:solidFill>
              <a:round/>
            </a:ln>
            <a:effectLst/>
          </c:spPr>
          <c:marker>
            <c:symbol val="triangle"/>
            <c:size val="5"/>
            <c:spPr>
              <a:solidFill>
                <a:schemeClr val="tx1"/>
              </a:solidFill>
              <a:ln w="9525">
                <a:solidFill>
                  <a:schemeClr val="accent2"/>
                </a:solidFill>
              </a:ln>
              <a:effectLst/>
            </c:spPr>
          </c:marker>
          <c:cat>
            <c:numRef>
              <c:f>'% Importes'!$D$9:$D$29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 Importes'!$F$9:$F$29</c:f>
              <c:numCache>
                <c:formatCode>#,##0.00</c:formatCode>
                <c:ptCount val="21"/>
                <c:pt idx="0">
                  <c:v>0.1</c:v>
                </c:pt>
                <c:pt idx="1">
                  <c:v>0.10007073000000001</c:v>
                </c:pt>
                <c:pt idx="2">
                  <c:v>0.10113168</c:v>
                </c:pt>
                <c:pt idx="3">
                  <c:v>0.10572913</c:v>
                </c:pt>
                <c:pt idx="4">
                  <c:v>0.11810688000000001</c:v>
                </c:pt>
                <c:pt idx="5">
                  <c:v>0.14420625000000001</c:v>
                </c:pt>
                <c:pt idx="6">
                  <c:v>0.19166608000000002</c:v>
                </c:pt>
                <c:pt idx="7">
                  <c:v>0.26982273000000001</c:v>
                </c:pt>
                <c:pt idx="8">
                  <c:v>0.38971008000000007</c:v>
                </c:pt>
                <c:pt idx="9">
                  <c:v>0.56405953000000009</c:v>
                </c:pt>
                <c:pt idx="10">
                  <c:v>0.80730000000000002</c:v>
                </c:pt>
                <c:pt idx="11">
                  <c:v>1.1355579300000003</c:v>
                </c:pt>
                <c:pt idx="12">
                  <c:v>1.5666572800000003</c:v>
                </c:pt>
                <c:pt idx="13">
                  <c:v>2.1201195300000002</c:v>
                </c:pt>
                <c:pt idx="14">
                  <c:v>2.8171636800000006</c:v>
                </c:pt>
                <c:pt idx="15">
                  <c:v>3.6807062500000005</c:v>
                </c:pt>
                <c:pt idx="16">
                  <c:v>4.7353612800000002</c:v>
                </c:pt>
                <c:pt idx="17">
                  <c:v>6.0074403300000006</c:v>
                </c:pt>
                <c:pt idx="18">
                  <c:v>7.5249524800000005</c:v>
                </c:pt>
                <c:pt idx="19">
                  <c:v>9.31760433</c:v>
                </c:pt>
                <c:pt idx="20">
                  <c:v>11.4168</c:v>
                </c:pt>
              </c:numCache>
            </c:numRef>
          </c:val>
          <c:smooth val="0"/>
        </c:ser>
        <c:ser>
          <c:idx val="2"/>
          <c:order val="2"/>
          <c:tx>
            <c:strRef>
              <c:f>'% Importes'!$G$8</c:f>
              <c:strCache>
                <c:ptCount val="1"/>
                <c:pt idx="0">
                  <c:v>Caso 3</c:v>
                </c:pt>
              </c:strCache>
            </c:strRef>
          </c:tx>
          <c:spPr>
            <a:ln w="19050" cap="rnd">
              <a:solidFill>
                <a:schemeClr val="accent6"/>
              </a:solidFill>
              <a:round/>
            </a:ln>
            <a:effectLst/>
          </c:spPr>
          <c:marker>
            <c:symbol val="diamond"/>
            <c:size val="5"/>
            <c:spPr>
              <a:solidFill>
                <a:schemeClr val="tx1"/>
              </a:solidFill>
              <a:ln w="9525">
                <a:solidFill>
                  <a:schemeClr val="accent3"/>
                </a:solidFill>
              </a:ln>
              <a:effectLst/>
            </c:spPr>
          </c:marker>
          <c:cat>
            <c:numRef>
              <c:f>'% Importes'!$D$9:$D$29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 Importes'!$G$9:$G$29</c:f>
              <c:numCache>
                <c:formatCode>#,##0.00</c:formatCode>
                <c:ptCount val="21"/>
                <c:pt idx="0">
                  <c:v>0.5</c:v>
                </c:pt>
                <c:pt idx="1">
                  <c:v>0.50008174800000005</c:v>
                </c:pt>
                <c:pt idx="2">
                  <c:v>0.50130796799999999</c:v>
                </c:pt>
                <c:pt idx="3">
                  <c:v>0.50662158800000001</c:v>
                </c:pt>
                <c:pt idx="4">
                  <c:v>0.52092748799999999</c:v>
                </c:pt>
                <c:pt idx="5">
                  <c:v>0.55109249999999999</c:v>
                </c:pt>
                <c:pt idx="6">
                  <c:v>0.60594540799999996</c:v>
                </c:pt>
                <c:pt idx="7">
                  <c:v>0.69627694799999995</c:v>
                </c:pt>
                <c:pt idx="8">
                  <c:v>0.83483980800000002</c:v>
                </c:pt>
                <c:pt idx="9">
                  <c:v>1.036348628</c:v>
                </c:pt>
                <c:pt idx="10">
                  <c:v>1.3174800000000002</c:v>
                </c:pt>
                <c:pt idx="11">
                  <c:v>1.696872468</c:v>
                </c:pt>
                <c:pt idx="12">
                  <c:v>2.1951265280000003</c:v>
                </c:pt>
                <c:pt idx="13">
                  <c:v>2.8348046280000001</c:v>
                </c:pt>
                <c:pt idx="14">
                  <c:v>3.6404311680000001</c:v>
                </c:pt>
                <c:pt idx="15">
                  <c:v>4.6384924999999999</c:v>
                </c:pt>
                <c:pt idx="16">
                  <c:v>5.8574369280000003</c:v>
                </c:pt>
                <c:pt idx="17">
                  <c:v>7.327674708</c:v>
                </c:pt>
                <c:pt idx="18">
                  <c:v>9.0815780480000008</c:v>
                </c:pt>
                <c:pt idx="19">
                  <c:v>11.153481108000001</c:v>
                </c:pt>
                <c:pt idx="20">
                  <c:v>13.579680000000002</c:v>
                </c:pt>
              </c:numCache>
            </c:numRef>
          </c:val>
          <c:smooth val="0"/>
        </c:ser>
        <c:dLbls>
          <c:showLegendKey val="0"/>
          <c:showVal val="0"/>
          <c:showCatName val="0"/>
          <c:showSerName val="0"/>
          <c:showPercent val="0"/>
          <c:showBubbleSize val="0"/>
        </c:dLbls>
        <c:smooth val="0"/>
        <c:axId val="224094096"/>
        <c:axId val="225839072"/>
      </c:lineChart>
      <c:catAx>
        <c:axId val="224094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25839072"/>
        <c:crosses val="autoZero"/>
        <c:auto val="1"/>
        <c:lblAlgn val="ctr"/>
        <c:lblOffset val="100"/>
        <c:noMultiLvlLbl val="0"/>
      </c:catAx>
      <c:valAx>
        <c:axId val="2258390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24094096"/>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Importe de Subsanación por Compromiso de Cese</a:t>
            </a:r>
          </a:p>
          <a:p>
            <a:pPr>
              <a:defRPr sz="1400" b="0" i="0" u="none" strike="noStrike" kern="1200" spc="0" baseline="0">
                <a:solidFill>
                  <a:schemeClr val="tx1">
                    <a:lumMod val="65000"/>
                    <a:lumOff val="35000"/>
                  </a:schemeClr>
                </a:solidFill>
                <a:latin typeface="+mn-lt"/>
                <a:ea typeface="+mn-ea"/>
                <a:cs typeface="+mn-cs"/>
              </a:defRPr>
            </a:pPr>
            <a:r>
              <a:rPr lang="es-EC"/>
              <a:t>Vista Ampliada - Periodo 5 meses</a:t>
            </a:r>
          </a:p>
        </c:rich>
      </c:tx>
      <c:overlay val="0"/>
      <c:spPr>
        <a:noFill/>
        <a:ln>
          <a:noFill/>
        </a:ln>
        <a:effectLst/>
      </c:spPr>
    </c:title>
    <c:autoTitleDeleted val="0"/>
    <c:plotArea>
      <c:layout/>
      <c:lineChart>
        <c:grouping val="standard"/>
        <c:varyColors val="0"/>
        <c:ser>
          <c:idx val="0"/>
          <c:order val="0"/>
          <c:tx>
            <c:strRef>
              <c:f>'% Importes'!$E$8</c:f>
              <c:strCache>
                <c:ptCount val="1"/>
                <c:pt idx="0">
                  <c:v>Caso 1</c:v>
                </c:pt>
              </c:strCache>
            </c:strRef>
          </c:tx>
          <c:spPr>
            <a:ln w="28575" cap="rnd">
              <a:solidFill>
                <a:schemeClr val="accent1"/>
              </a:solidFill>
              <a:round/>
            </a:ln>
            <a:effectLst/>
          </c:spPr>
          <c:marker>
            <c:symbol val="none"/>
          </c:marker>
          <c:cat>
            <c:numRef>
              <c:f>'% Importes'!$D$9:$D$18</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 Importes'!$E$9:$E$18</c:f>
              <c:numCache>
                <c:formatCode>#,##0.00</c:formatCode>
                <c:ptCount val="10"/>
                <c:pt idx="0">
                  <c:v>0.05</c:v>
                </c:pt>
                <c:pt idx="1">
                  <c:v>0.05</c:v>
                </c:pt>
                <c:pt idx="2">
                  <c:v>0.05</c:v>
                </c:pt>
                <c:pt idx="3">
                  <c:v>0.05</c:v>
                </c:pt>
                <c:pt idx="4">
                  <c:v>0.05</c:v>
                </c:pt>
                <c:pt idx="5">
                  <c:v>0.05</c:v>
                </c:pt>
                <c:pt idx="6">
                  <c:v>0.05</c:v>
                </c:pt>
                <c:pt idx="7">
                  <c:v>0.05</c:v>
                </c:pt>
                <c:pt idx="8">
                  <c:v>0.05</c:v>
                </c:pt>
                <c:pt idx="9">
                  <c:v>0.05</c:v>
                </c:pt>
              </c:numCache>
            </c:numRef>
          </c:val>
          <c:smooth val="0"/>
        </c:ser>
        <c:ser>
          <c:idx val="1"/>
          <c:order val="1"/>
          <c:tx>
            <c:strRef>
              <c:f>'% Importes'!$F$8</c:f>
              <c:strCache>
                <c:ptCount val="1"/>
                <c:pt idx="0">
                  <c:v>Caso 2</c:v>
                </c:pt>
              </c:strCache>
            </c:strRef>
          </c:tx>
          <c:spPr>
            <a:ln w="28575" cap="rnd">
              <a:solidFill>
                <a:schemeClr val="accent2"/>
              </a:solidFill>
              <a:round/>
            </a:ln>
            <a:effectLst/>
          </c:spPr>
          <c:marker>
            <c:symbol val="triangle"/>
            <c:size val="5"/>
            <c:spPr>
              <a:solidFill>
                <a:schemeClr val="tx1"/>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 Importes'!$D$9:$D$18</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 Importes'!$F$9:$F$18</c:f>
              <c:numCache>
                <c:formatCode>#,##0.00</c:formatCode>
                <c:ptCount val="10"/>
                <c:pt idx="0">
                  <c:v>0.1</c:v>
                </c:pt>
                <c:pt idx="1">
                  <c:v>0.10007073000000001</c:v>
                </c:pt>
                <c:pt idx="2">
                  <c:v>0.10113168</c:v>
                </c:pt>
                <c:pt idx="3">
                  <c:v>0.10572913</c:v>
                </c:pt>
                <c:pt idx="4">
                  <c:v>0.11810688000000001</c:v>
                </c:pt>
                <c:pt idx="5">
                  <c:v>0.14420625000000001</c:v>
                </c:pt>
                <c:pt idx="6">
                  <c:v>0.19166608000000002</c:v>
                </c:pt>
                <c:pt idx="7">
                  <c:v>0.26982273000000001</c:v>
                </c:pt>
                <c:pt idx="8">
                  <c:v>0.38971008000000007</c:v>
                </c:pt>
                <c:pt idx="9">
                  <c:v>0.56405953000000009</c:v>
                </c:pt>
              </c:numCache>
            </c:numRef>
          </c:val>
          <c:smooth val="0"/>
        </c:ser>
        <c:ser>
          <c:idx val="2"/>
          <c:order val="2"/>
          <c:tx>
            <c:strRef>
              <c:f>'% Importes'!$G$8</c:f>
              <c:strCache>
                <c:ptCount val="1"/>
                <c:pt idx="0">
                  <c:v>Caso 3</c:v>
                </c:pt>
              </c:strCache>
            </c:strRef>
          </c:tx>
          <c:spPr>
            <a:ln w="28575" cap="rnd">
              <a:solidFill>
                <a:schemeClr val="accent3"/>
              </a:solidFill>
              <a:round/>
            </a:ln>
            <a:effectLst/>
          </c:spPr>
          <c:marker>
            <c:symbol val="diamond"/>
            <c:size val="5"/>
            <c:spPr>
              <a:solidFill>
                <a:schemeClr val="tx1"/>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C"/>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 Importes'!$D$9:$D$18</c:f>
              <c:numCache>
                <c:formatCode>General</c:formatCode>
                <c:ptCount val="10"/>
                <c:pt idx="0">
                  <c:v>0</c:v>
                </c:pt>
                <c:pt idx="1">
                  <c:v>1</c:v>
                </c:pt>
                <c:pt idx="2">
                  <c:v>2</c:v>
                </c:pt>
                <c:pt idx="3">
                  <c:v>3</c:v>
                </c:pt>
                <c:pt idx="4">
                  <c:v>4</c:v>
                </c:pt>
                <c:pt idx="5">
                  <c:v>5</c:v>
                </c:pt>
                <c:pt idx="6">
                  <c:v>6</c:v>
                </c:pt>
                <c:pt idx="7">
                  <c:v>7</c:v>
                </c:pt>
                <c:pt idx="8">
                  <c:v>8</c:v>
                </c:pt>
                <c:pt idx="9">
                  <c:v>9</c:v>
                </c:pt>
              </c:numCache>
            </c:numRef>
          </c:cat>
          <c:val>
            <c:numRef>
              <c:f>'% Importes'!$G$9:$G$18</c:f>
              <c:numCache>
                <c:formatCode>#,##0.00</c:formatCode>
                <c:ptCount val="10"/>
                <c:pt idx="0">
                  <c:v>0.5</c:v>
                </c:pt>
                <c:pt idx="1">
                  <c:v>0.50008174800000005</c:v>
                </c:pt>
                <c:pt idx="2">
                  <c:v>0.50130796799999999</c:v>
                </c:pt>
                <c:pt idx="3">
                  <c:v>0.50662158800000001</c:v>
                </c:pt>
                <c:pt idx="4">
                  <c:v>0.52092748799999999</c:v>
                </c:pt>
                <c:pt idx="5">
                  <c:v>0.55109249999999999</c:v>
                </c:pt>
                <c:pt idx="6">
                  <c:v>0.60594540799999996</c:v>
                </c:pt>
                <c:pt idx="7">
                  <c:v>0.69627694799999995</c:v>
                </c:pt>
                <c:pt idx="8">
                  <c:v>0.83483980800000002</c:v>
                </c:pt>
                <c:pt idx="9">
                  <c:v>1.036348628</c:v>
                </c:pt>
              </c:numCache>
            </c:numRef>
          </c:val>
          <c:smooth val="0"/>
        </c:ser>
        <c:dLbls>
          <c:showLegendKey val="0"/>
          <c:showVal val="0"/>
          <c:showCatName val="0"/>
          <c:showSerName val="0"/>
          <c:showPercent val="0"/>
          <c:showBubbleSize val="0"/>
        </c:dLbls>
        <c:smooth val="0"/>
        <c:axId val="226015648"/>
        <c:axId val="226016208"/>
      </c:lineChart>
      <c:catAx>
        <c:axId val="22601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26016208"/>
        <c:crosses val="autoZero"/>
        <c:auto val="1"/>
        <c:lblAlgn val="ctr"/>
        <c:lblOffset val="100"/>
        <c:noMultiLvlLbl val="0"/>
      </c:catAx>
      <c:valAx>
        <c:axId val="22601620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26015648"/>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sz="1800" b="0" i="0" baseline="0">
                <a:effectLst/>
              </a:rPr>
              <a:t>Importe de Subsanación por Compromiso de Cese</a:t>
            </a:r>
            <a:endParaRPr lang="es-EC">
              <a:effectLst/>
            </a:endParaRPr>
          </a:p>
        </c:rich>
      </c:tx>
      <c:overlay val="0"/>
      <c:spPr>
        <a:noFill/>
        <a:ln>
          <a:noFill/>
        </a:ln>
        <a:effectLst/>
      </c:spPr>
    </c:title>
    <c:autoTitleDeleted val="0"/>
    <c:plotArea>
      <c:layout/>
      <c:lineChart>
        <c:grouping val="standard"/>
        <c:varyColors val="0"/>
        <c:ser>
          <c:idx val="0"/>
          <c:order val="0"/>
          <c:tx>
            <c:strRef>
              <c:f>RESULTADO!$B$2</c:f>
              <c:strCache>
                <c:ptCount val="1"/>
                <c:pt idx="0">
                  <c:v>Meses</c:v>
                </c:pt>
              </c:strCache>
            </c:strRef>
          </c:tx>
          <c:spPr>
            <a:ln w="28575" cap="rnd">
              <a:solidFill>
                <a:schemeClr val="accent1"/>
              </a:solidFill>
              <a:round/>
            </a:ln>
            <a:effectLst/>
          </c:spPr>
          <c:marker>
            <c:symbol val="none"/>
          </c:marker>
          <c:val>
            <c:numRef>
              <c:f>RESULTADO!$B$3:$B$23</c:f>
              <c:numCache>
                <c:formatCode>General</c:formatCode>
                <c:ptCount val="21"/>
                <c:pt idx="0">
                  <c:v>0</c:v>
                </c:pt>
                <c:pt idx="1">
                  <c:v>1</c:v>
                </c:pt>
                <c:pt idx="2">
                  <c:v>2</c:v>
                </c:pt>
                <c:pt idx="3">
                  <c:v>3</c:v>
                </c:pt>
                <c:pt idx="4">
                  <c:v>4</c:v>
                </c:pt>
                <c:pt idx="5">
                  <c:v>5</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ser>
        <c:ser>
          <c:idx val="1"/>
          <c:order val="1"/>
          <c:tx>
            <c:strRef>
              <c:f>RESULTADO!$C$2</c:f>
              <c:strCache>
                <c:ptCount val="1"/>
                <c:pt idx="0">
                  <c:v>Caso 3</c:v>
                </c:pt>
              </c:strCache>
            </c:strRef>
          </c:tx>
          <c:spPr>
            <a:ln w="28575" cap="rnd">
              <a:solidFill>
                <a:schemeClr val="accent2"/>
              </a:solidFill>
              <a:round/>
            </a:ln>
            <a:effectLst/>
          </c:spPr>
          <c:marker>
            <c:symbol val="none"/>
          </c:marker>
          <c:val>
            <c:numRef>
              <c:f>RESULTADO!$C$3:$C$23</c:f>
              <c:numCache>
                <c:formatCode>0.00</c:formatCode>
                <c:ptCount val="21"/>
                <c:pt idx="0">
                  <c:v>5000</c:v>
                </c:pt>
                <c:pt idx="1">
                  <c:v>5000</c:v>
                </c:pt>
                <c:pt idx="2">
                  <c:v>5000</c:v>
                </c:pt>
                <c:pt idx="3">
                  <c:v>5000</c:v>
                </c:pt>
                <c:pt idx="4">
                  <c:v>5000</c:v>
                </c:pt>
                <c:pt idx="5">
                  <c:v>5000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mooth val="0"/>
        </c:ser>
        <c:dLbls>
          <c:showLegendKey val="0"/>
          <c:showVal val="0"/>
          <c:showCatName val="0"/>
          <c:showSerName val="0"/>
          <c:showPercent val="0"/>
          <c:showBubbleSize val="0"/>
        </c:dLbls>
        <c:smooth val="0"/>
        <c:axId val="226017888"/>
        <c:axId val="226018448"/>
      </c:lineChart>
      <c:catAx>
        <c:axId val="22601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26018448"/>
        <c:crosses val="autoZero"/>
        <c:auto val="1"/>
        <c:lblAlgn val="ctr"/>
        <c:lblOffset val="100"/>
        <c:noMultiLvlLbl val="0"/>
      </c:catAx>
      <c:valAx>
        <c:axId val="226018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crossAx val="226017888"/>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9</xdr:col>
      <xdr:colOff>371475</xdr:colOff>
      <xdr:row>0</xdr:row>
      <xdr:rowOff>209550</xdr:rowOff>
    </xdr:from>
    <xdr:to>
      <xdr:col>18</xdr:col>
      <xdr:colOff>571500</xdr:colOff>
      <xdr:row>26</xdr:row>
      <xdr:rowOff>57150</xdr:rowOff>
    </xdr:to>
    <xdr:graphicFrame macro="">
      <xdr:nvGraphicFramePr>
        <xdr:cNvPr id="1025"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428625</xdr:colOff>
      <xdr:row>27</xdr:row>
      <xdr:rowOff>9525</xdr:rowOff>
    </xdr:from>
    <xdr:to>
      <xdr:col>18</xdr:col>
      <xdr:colOff>638175</xdr:colOff>
      <xdr:row>49</xdr:row>
      <xdr:rowOff>95250</xdr:rowOff>
    </xdr:to>
    <xdr:graphicFrame macro="">
      <xdr:nvGraphicFramePr>
        <xdr:cNvPr id="102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0.01368</cdr:x>
      <cdr:y>0.27059</cdr:y>
    </cdr:from>
    <cdr:to>
      <cdr:x>0.04822</cdr:x>
      <cdr:y>0.61532</cdr:y>
    </cdr:to>
    <cdr:sp macro="" textlink="">
      <cdr:nvSpPr>
        <cdr:cNvPr id="2" name="CuadroTexto 1"/>
        <cdr:cNvSpPr txBox="1"/>
      </cdr:nvSpPr>
      <cdr:spPr>
        <a:xfrm xmlns:a="http://schemas.openxmlformats.org/drawingml/2006/main" rot="16200000">
          <a:off x="-644942" y="2074971"/>
          <a:ext cx="1704974" cy="23156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l"/>
          <a:r>
            <a:rPr lang="es-EC" sz="900" i="0" u="none">
              <a:solidFill>
                <a:schemeClr val="tx1"/>
              </a:solidFill>
            </a:rPr>
            <a:t>PORCENTAJE</a:t>
          </a:r>
          <a:r>
            <a:rPr lang="es-EC" sz="900" i="0" u="none" baseline="0">
              <a:solidFill>
                <a:schemeClr val="tx1"/>
              </a:solidFill>
            </a:rPr>
            <a:t> DE SUBSANACIÓN</a:t>
          </a:r>
          <a:endParaRPr lang="es-EC" sz="900" i="0" u="none">
            <a:solidFill>
              <a:schemeClr val="tx1"/>
            </a:solidFill>
          </a:endParaRPr>
        </a:p>
      </cdr:txBody>
    </cdr:sp>
  </cdr:relSizeAnchor>
  <cdr:relSizeAnchor xmlns:cdr="http://schemas.openxmlformats.org/drawingml/2006/chartDrawing">
    <cdr:from>
      <cdr:x>0.50482</cdr:x>
      <cdr:y>0.87642</cdr:y>
    </cdr:from>
    <cdr:to>
      <cdr:x>0.59659</cdr:x>
      <cdr:y>0.91993</cdr:y>
    </cdr:to>
    <cdr:sp macro="" textlink="">
      <cdr:nvSpPr>
        <cdr:cNvPr id="3" name="CuadroTexto 1"/>
        <cdr:cNvSpPr txBox="1"/>
      </cdr:nvSpPr>
      <cdr:spPr>
        <a:xfrm xmlns:a="http://schemas.openxmlformats.org/drawingml/2006/main">
          <a:off x="3385127" y="4263579"/>
          <a:ext cx="615373" cy="21166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C" sz="900" i="0" u="none">
              <a:solidFill>
                <a:schemeClr val="tx1"/>
              </a:solidFill>
            </a:rPr>
            <a:t>MESES</a:t>
          </a:r>
        </a:p>
      </cdr:txBody>
    </cdr:sp>
  </cdr:relSizeAnchor>
</c:userShapes>
</file>

<file path=xl/drawings/drawing3.xml><?xml version="1.0" encoding="utf-8"?>
<c:userShapes xmlns:c="http://schemas.openxmlformats.org/drawingml/2006/chart">
  <cdr:relSizeAnchor xmlns:cdr="http://schemas.openxmlformats.org/drawingml/2006/chartDrawing">
    <cdr:from>
      <cdr:x>0.89455</cdr:x>
      <cdr:y>0.91276</cdr:y>
    </cdr:from>
    <cdr:to>
      <cdr:x>0.99808</cdr:x>
      <cdr:y>0.96164</cdr:y>
    </cdr:to>
    <cdr:sp macro="" textlink="">
      <cdr:nvSpPr>
        <cdr:cNvPr id="2" name="CuadroTexto 1"/>
        <cdr:cNvSpPr txBox="1"/>
      </cdr:nvSpPr>
      <cdr:spPr>
        <a:xfrm xmlns:a="http://schemas.openxmlformats.org/drawingml/2006/main">
          <a:off x="5184775" y="3803650"/>
          <a:ext cx="600074" cy="203686"/>
        </a:xfrm>
        <a:prstGeom xmlns:a="http://schemas.openxmlformats.org/drawingml/2006/main" prst="rect">
          <a:avLst/>
        </a:prstGeom>
      </cdr:spPr>
      <cdr:txBody>
        <a:bodyPr xmlns:a="http://schemas.openxmlformats.org/drawingml/2006/main" wrap="square" rtlCol="0" anchor="t"/>
        <a:lstStyle xmlns:a="http://schemas.openxmlformats.org/drawingml/2006/main"/>
        <a:p xmlns:a="http://schemas.openxmlformats.org/drawingml/2006/main">
          <a:pPr algn="ctr" rtl="0">
            <a:defRPr sz="1000"/>
          </a:pPr>
          <a:r>
            <a:rPr lang="es-EC" sz="900" b="0" i="1" u="sng" strike="noStrike" baseline="0">
              <a:solidFill>
                <a:srgbClr val="800080"/>
              </a:solidFill>
              <a:latin typeface="Calibri"/>
            </a:rPr>
            <a:t>Meses</a:t>
          </a:r>
        </a:p>
      </cdr:txBody>
    </cdr:sp>
  </cdr:relSizeAnchor>
  <cdr:relSizeAnchor xmlns:cdr="http://schemas.openxmlformats.org/drawingml/2006/chartDrawing">
    <cdr:from>
      <cdr:x>0</cdr:x>
      <cdr:y>0.08508</cdr:y>
    </cdr:from>
    <cdr:to>
      <cdr:x>0.13394</cdr:x>
      <cdr:y>0.13537</cdr:y>
    </cdr:to>
    <cdr:sp macro="" textlink="">
      <cdr:nvSpPr>
        <cdr:cNvPr id="3" name="CuadroTexto 1"/>
        <cdr:cNvSpPr txBox="1"/>
      </cdr:nvSpPr>
      <cdr:spPr>
        <a:xfrm xmlns:a="http://schemas.openxmlformats.org/drawingml/2006/main">
          <a:off x="0" y="363094"/>
          <a:ext cx="898760" cy="214599"/>
        </a:xfrm>
        <a:prstGeom xmlns:a="http://schemas.openxmlformats.org/drawingml/2006/main" prst="rect">
          <a:avLst/>
        </a:prstGeom>
      </cdr:spPr>
      <cdr:txBody>
        <a:bodyPr xmlns:a="http://schemas.openxmlformats.org/drawingml/2006/main" wrap="square" rtlCol="0" anchor="t"/>
        <a:lstStyle xmlns:a="http://schemas.openxmlformats.org/drawingml/2006/main"/>
        <a:p xmlns:a="http://schemas.openxmlformats.org/drawingml/2006/main">
          <a:pPr algn="l" rtl="0">
            <a:defRPr sz="1000"/>
          </a:pPr>
          <a:r>
            <a:rPr lang="es-EC" sz="900" b="0" i="1" u="sng" strike="noStrike" baseline="0">
              <a:solidFill>
                <a:srgbClr val="800080"/>
              </a:solidFill>
              <a:latin typeface="Calibri"/>
            </a:rPr>
            <a:t>Coeficiente</a:t>
          </a:r>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0</xdr:col>
      <xdr:colOff>38100</xdr:colOff>
      <xdr:row>1</xdr:row>
      <xdr:rowOff>123825</xdr:rowOff>
    </xdr:from>
    <xdr:to>
      <xdr:col>3</xdr:col>
      <xdr:colOff>266700</xdr:colOff>
      <xdr:row>7</xdr:row>
      <xdr:rowOff>19050</xdr:rowOff>
    </xdr:to>
    <xdr:pic>
      <xdr:nvPicPr>
        <xdr:cNvPr id="2049"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04800"/>
          <a:ext cx="2228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419100</xdr:colOff>
      <xdr:row>1</xdr:row>
      <xdr:rowOff>76200</xdr:rowOff>
    </xdr:from>
    <xdr:to>
      <xdr:col>14</xdr:col>
      <xdr:colOff>28575</xdr:colOff>
      <xdr:row>19</xdr:row>
      <xdr:rowOff>161925</xdr:rowOff>
    </xdr:to>
    <xdr:graphicFrame macro="">
      <xdr:nvGraphicFramePr>
        <xdr:cNvPr id="307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29"/>
  <sheetViews>
    <sheetView zoomScaleNormal="100" workbookViewId="0">
      <selection activeCell="F9" sqref="F9"/>
    </sheetView>
  </sheetViews>
  <sheetFormatPr baseColWidth="10" defaultRowHeight="15" x14ac:dyDescent="0.25"/>
  <cols>
    <col min="1" max="2" width="2.5703125" customWidth="1"/>
    <col min="3" max="4" width="8.5703125" customWidth="1"/>
    <col min="5" max="5" width="11.5703125" bestFit="1" customWidth="1"/>
    <col min="6" max="6" width="13.7109375" bestFit="1" customWidth="1"/>
    <col min="7" max="7" width="14.28515625" customWidth="1"/>
    <col min="8" max="8" width="2.42578125" customWidth="1"/>
    <col min="17" max="17" width="6.140625" customWidth="1"/>
  </cols>
  <sheetData>
    <row r="1" spans="3:18" ht="18.75" x14ac:dyDescent="0.3">
      <c r="C1" s="64" t="s">
        <v>0</v>
      </c>
      <c r="D1" s="64"/>
      <c r="E1" s="64"/>
      <c r="F1" s="64"/>
      <c r="G1" s="64"/>
      <c r="H1" s="1"/>
      <c r="I1" s="1"/>
      <c r="J1" s="1"/>
      <c r="K1" s="1"/>
      <c r="L1" s="1"/>
      <c r="M1" s="1"/>
      <c r="N1" s="1"/>
      <c r="O1" s="1"/>
      <c r="P1" s="1"/>
      <c r="Q1" s="1"/>
      <c r="R1" s="1"/>
    </row>
    <row r="2" spans="3:18" ht="15.75" x14ac:dyDescent="0.25">
      <c r="C2" s="65" t="s">
        <v>1</v>
      </c>
      <c r="D2" s="66"/>
      <c r="E2" s="66"/>
      <c r="F2" s="66"/>
      <c r="G2" s="66"/>
    </row>
    <row r="4" spans="3:18" x14ac:dyDescent="0.25">
      <c r="E4" s="2" t="s">
        <v>2</v>
      </c>
      <c r="F4" s="3" t="s">
        <v>3</v>
      </c>
      <c r="G4" s="4" t="s">
        <v>4</v>
      </c>
    </row>
    <row r="5" spans="3:18" x14ac:dyDescent="0.25">
      <c r="E5" s="5">
        <v>0.05</v>
      </c>
      <c r="F5" s="6">
        <v>0.1</v>
      </c>
      <c r="G5" s="7">
        <v>0.5</v>
      </c>
    </row>
    <row r="6" spans="3:18" x14ac:dyDescent="0.25">
      <c r="E6" s="8"/>
      <c r="F6" s="9"/>
      <c r="G6" s="10"/>
    </row>
    <row r="7" spans="3:18" ht="15.75" x14ac:dyDescent="0.25">
      <c r="C7" s="65" t="s">
        <v>5</v>
      </c>
      <c r="D7" s="66"/>
      <c r="E7" s="66"/>
      <c r="F7" s="66"/>
      <c r="G7" s="66"/>
    </row>
    <row r="8" spans="3:18" x14ac:dyDescent="0.25">
      <c r="C8" s="11" t="s">
        <v>6</v>
      </c>
      <c r="D8" s="12" t="s">
        <v>7</v>
      </c>
      <c r="E8" s="2" t="s">
        <v>2</v>
      </c>
      <c r="F8" s="3" t="s">
        <v>3</v>
      </c>
      <c r="G8" s="4" t="s">
        <v>4</v>
      </c>
    </row>
    <row r="9" spans="3:18" x14ac:dyDescent="0.25">
      <c r="C9" s="13">
        <v>0</v>
      </c>
      <c r="D9" s="14">
        <v>0</v>
      </c>
      <c r="E9" s="15">
        <f>($E$5)</f>
        <v>0.05</v>
      </c>
      <c r="F9" s="15">
        <f>($F$5+((7.073*(10^-5))*((D9^4))))</f>
        <v>0.1</v>
      </c>
      <c r="G9" s="15">
        <f>($G$5+(8.1748*10^-5)*(D9^4))</f>
        <v>0.5</v>
      </c>
    </row>
    <row r="10" spans="3:18" x14ac:dyDescent="0.25">
      <c r="C10" s="13">
        <f t="shared" ref="C10:C29" si="0">30*D10</f>
        <v>30</v>
      </c>
      <c r="D10" s="14">
        <v>1</v>
      </c>
      <c r="E10" s="15">
        <f t="shared" ref="E10:E29" si="1">($E$5)</f>
        <v>0.05</v>
      </c>
      <c r="F10" s="15">
        <f t="shared" ref="F10:F29" si="2">($F$5+((7.073*(10^-5))*((D10^4))))</f>
        <v>0.10007073000000001</v>
      </c>
      <c r="G10" s="15">
        <f t="shared" ref="G10:G29" si="3">($G$5+(8.1748*10^-5)*(D10^4))</f>
        <v>0.50008174800000005</v>
      </c>
    </row>
    <row r="11" spans="3:18" x14ac:dyDescent="0.25">
      <c r="C11" s="13">
        <f t="shared" si="0"/>
        <v>60</v>
      </c>
      <c r="D11" s="14">
        <v>2</v>
      </c>
      <c r="E11" s="15">
        <f t="shared" si="1"/>
        <v>0.05</v>
      </c>
      <c r="F11" s="15">
        <f t="shared" si="2"/>
        <v>0.10113168</v>
      </c>
      <c r="G11" s="15">
        <f t="shared" si="3"/>
        <v>0.50130796799999999</v>
      </c>
    </row>
    <row r="12" spans="3:18" x14ac:dyDescent="0.25">
      <c r="C12" s="13">
        <f t="shared" si="0"/>
        <v>90</v>
      </c>
      <c r="D12" s="14">
        <v>3</v>
      </c>
      <c r="E12" s="15">
        <f t="shared" si="1"/>
        <v>0.05</v>
      </c>
      <c r="F12" s="15">
        <f t="shared" si="2"/>
        <v>0.10572913</v>
      </c>
      <c r="G12" s="15">
        <f t="shared" si="3"/>
        <v>0.50662158800000001</v>
      </c>
    </row>
    <row r="13" spans="3:18" x14ac:dyDescent="0.25">
      <c r="C13" s="13">
        <f t="shared" si="0"/>
        <v>120</v>
      </c>
      <c r="D13" s="14">
        <v>4</v>
      </c>
      <c r="E13" s="15">
        <f t="shared" si="1"/>
        <v>0.05</v>
      </c>
      <c r="F13" s="15">
        <f t="shared" si="2"/>
        <v>0.11810688000000001</v>
      </c>
      <c r="G13" s="15">
        <f t="shared" si="3"/>
        <v>0.52092748799999999</v>
      </c>
    </row>
    <row r="14" spans="3:18" x14ac:dyDescent="0.25">
      <c r="C14" s="13">
        <f t="shared" si="0"/>
        <v>150</v>
      </c>
      <c r="D14" s="14">
        <v>5</v>
      </c>
      <c r="E14" s="15">
        <f t="shared" si="1"/>
        <v>0.05</v>
      </c>
      <c r="F14" s="15">
        <f t="shared" si="2"/>
        <v>0.14420625000000001</v>
      </c>
      <c r="G14" s="15">
        <f t="shared" si="3"/>
        <v>0.55109249999999999</v>
      </c>
    </row>
    <row r="15" spans="3:18" x14ac:dyDescent="0.25">
      <c r="C15" s="13">
        <f t="shared" si="0"/>
        <v>180</v>
      </c>
      <c r="D15" s="14">
        <v>6</v>
      </c>
      <c r="E15" s="15">
        <f t="shared" si="1"/>
        <v>0.05</v>
      </c>
      <c r="F15" s="15">
        <f t="shared" si="2"/>
        <v>0.19166608000000002</v>
      </c>
      <c r="G15" s="15">
        <f t="shared" si="3"/>
        <v>0.60594540799999996</v>
      </c>
    </row>
    <row r="16" spans="3:18" x14ac:dyDescent="0.25">
      <c r="C16" s="13">
        <f t="shared" si="0"/>
        <v>210</v>
      </c>
      <c r="D16" s="14">
        <v>7</v>
      </c>
      <c r="E16" s="15">
        <f t="shared" si="1"/>
        <v>0.05</v>
      </c>
      <c r="F16" s="15">
        <f t="shared" si="2"/>
        <v>0.26982273000000001</v>
      </c>
      <c r="G16" s="15">
        <f t="shared" si="3"/>
        <v>0.69627694799999995</v>
      </c>
    </row>
    <row r="17" spans="3:19" x14ac:dyDescent="0.25">
      <c r="C17" s="13">
        <f t="shared" si="0"/>
        <v>240</v>
      </c>
      <c r="D17" s="14">
        <v>8</v>
      </c>
      <c r="E17" s="15">
        <f t="shared" si="1"/>
        <v>0.05</v>
      </c>
      <c r="F17" s="15">
        <f t="shared" si="2"/>
        <v>0.38971008000000007</v>
      </c>
      <c r="G17" s="15">
        <f t="shared" si="3"/>
        <v>0.83483980800000002</v>
      </c>
    </row>
    <row r="18" spans="3:19" x14ac:dyDescent="0.25">
      <c r="C18" s="13">
        <f t="shared" si="0"/>
        <v>270</v>
      </c>
      <c r="D18" s="14">
        <v>9</v>
      </c>
      <c r="E18" s="15">
        <f t="shared" si="1"/>
        <v>0.05</v>
      </c>
      <c r="F18" s="15">
        <f t="shared" si="2"/>
        <v>0.56405953000000009</v>
      </c>
      <c r="G18" s="15">
        <f t="shared" si="3"/>
        <v>1.036348628</v>
      </c>
    </row>
    <row r="19" spans="3:19" x14ac:dyDescent="0.25">
      <c r="C19" s="13">
        <f t="shared" si="0"/>
        <v>300</v>
      </c>
      <c r="D19" s="14">
        <v>10</v>
      </c>
      <c r="E19" s="15">
        <f t="shared" si="1"/>
        <v>0.05</v>
      </c>
      <c r="F19" s="15">
        <f t="shared" si="2"/>
        <v>0.80730000000000002</v>
      </c>
      <c r="G19" s="15">
        <f t="shared" si="3"/>
        <v>1.3174800000000002</v>
      </c>
    </row>
    <row r="20" spans="3:19" x14ac:dyDescent="0.25">
      <c r="C20" s="13">
        <f t="shared" si="0"/>
        <v>330</v>
      </c>
      <c r="D20" s="14">
        <v>11</v>
      </c>
      <c r="E20" s="15">
        <f t="shared" si="1"/>
        <v>0.05</v>
      </c>
      <c r="F20" s="15">
        <f t="shared" si="2"/>
        <v>1.1355579300000003</v>
      </c>
      <c r="G20" s="15">
        <f t="shared" si="3"/>
        <v>1.696872468</v>
      </c>
      <c r="S20" s="16"/>
    </row>
    <row r="21" spans="3:19" x14ac:dyDescent="0.25">
      <c r="C21" s="13">
        <f t="shared" si="0"/>
        <v>360</v>
      </c>
      <c r="D21" s="14">
        <v>12</v>
      </c>
      <c r="E21" s="15">
        <f t="shared" si="1"/>
        <v>0.05</v>
      </c>
      <c r="F21" s="15">
        <f t="shared" si="2"/>
        <v>1.5666572800000003</v>
      </c>
      <c r="G21" s="15">
        <f t="shared" si="3"/>
        <v>2.1951265280000003</v>
      </c>
    </row>
    <row r="22" spans="3:19" x14ac:dyDescent="0.25">
      <c r="C22" s="13">
        <f t="shared" si="0"/>
        <v>390</v>
      </c>
      <c r="D22" s="14">
        <v>13</v>
      </c>
      <c r="E22" s="15">
        <f t="shared" si="1"/>
        <v>0.05</v>
      </c>
      <c r="F22" s="15">
        <f t="shared" si="2"/>
        <v>2.1201195300000002</v>
      </c>
      <c r="G22" s="15">
        <f t="shared" si="3"/>
        <v>2.8348046280000001</v>
      </c>
    </row>
    <row r="23" spans="3:19" x14ac:dyDescent="0.25">
      <c r="C23" s="13">
        <f t="shared" si="0"/>
        <v>420</v>
      </c>
      <c r="D23" s="14">
        <v>14</v>
      </c>
      <c r="E23" s="15">
        <f t="shared" si="1"/>
        <v>0.05</v>
      </c>
      <c r="F23" s="15">
        <f t="shared" si="2"/>
        <v>2.8171636800000006</v>
      </c>
      <c r="G23" s="15">
        <f t="shared" si="3"/>
        <v>3.6404311680000001</v>
      </c>
    </row>
    <row r="24" spans="3:19" x14ac:dyDescent="0.25">
      <c r="C24" s="13">
        <f t="shared" si="0"/>
        <v>450</v>
      </c>
      <c r="D24" s="14">
        <v>15</v>
      </c>
      <c r="E24" s="15">
        <f t="shared" si="1"/>
        <v>0.05</v>
      </c>
      <c r="F24" s="15">
        <f t="shared" si="2"/>
        <v>3.6807062500000005</v>
      </c>
      <c r="G24" s="15">
        <f t="shared" si="3"/>
        <v>4.6384924999999999</v>
      </c>
    </row>
    <row r="25" spans="3:19" x14ac:dyDescent="0.25">
      <c r="C25" s="13">
        <f t="shared" si="0"/>
        <v>480</v>
      </c>
      <c r="D25" s="14">
        <v>16</v>
      </c>
      <c r="E25" s="15">
        <f t="shared" si="1"/>
        <v>0.05</v>
      </c>
      <c r="F25" s="15">
        <f t="shared" si="2"/>
        <v>4.7353612800000002</v>
      </c>
      <c r="G25" s="15">
        <f t="shared" si="3"/>
        <v>5.8574369280000003</v>
      </c>
    </row>
    <row r="26" spans="3:19" x14ac:dyDescent="0.25">
      <c r="C26" s="13">
        <f t="shared" si="0"/>
        <v>510</v>
      </c>
      <c r="D26" s="14">
        <v>17</v>
      </c>
      <c r="E26" s="15">
        <f t="shared" si="1"/>
        <v>0.05</v>
      </c>
      <c r="F26" s="15">
        <f t="shared" si="2"/>
        <v>6.0074403300000006</v>
      </c>
      <c r="G26" s="15">
        <f t="shared" si="3"/>
        <v>7.327674708</v>
      </c>
    </row>
    <row r="27" spans="3:19" x14ac:dyDescent="0.25">
      <c r="C27" s="13">
        <f t="shared" si="0"/>
        <v>540</v>
      </c>
      <c r="D27" s="14">
        <v>18</v>
      </c>
      <c r="E27" s="15">
        <f t="shared" si="1"/>
        <v>0.05</v>
      </c>
      <c r="F27" s="15">
        <f t="shared" si="2"/>
        <v>7.5249524800000005</v>
      </c>
      <c r="G27" s="15">
        <f t="shared" si="3"/>
        <v>9.0815780480000008</v>
      </c>
    </row>
    <row r="28" spans="3:19" x14ac:dyDescent="0.25">
      <c r="C28" s="13">
        <f t="shared" si="0"/>
        <v>570</v>
      </c>
      <c r="D28" s="14">
        <v>19</v>
      </c>
      <c r="E28" s="15">
        <f t="shared" si="1"/>
        <v>0.05</v>
      </c>
      <c r="F28" s="15">
        <f t="shared" si="2"/>
        <v>9.31760433</v>
      </c>
      <c r="G28" s="15">
        <f t="shared" si="3"/>
        <v>11.153481108000001</v>
      </c>
    </row>
    <row r="29" spans="3:19" x14ac:dyDescent="0.25">
      <c r="C29" s="13">
        <f t="shared" si="0"/>
        <v>600</v>
      </c>
      <c r="D29" s="14">
        <v>20</v>
      </c>
      <c r="E29" s="15">
        <f t="shared" si="1"/>
        <v>0.05</v>
      </c>
      <c r="F29" s="15">
        <f t="shared" si="2"/>
        <v>11.4168</v>
      </c>
      <c r="G29" s="15">
        <f t="shared" si="3"/>
        <v>13.579680000000002</v>
      </c>
    </row>
  </sheetData>
  <mergeCells count="3">
    <mergeCell ref="C1:G1"/>
    <mergeCell ref="C2:G2"/>
    <mergeCell ref="C7:G7"/>
  </mergeCells>
  <pageMargins left="0.7" right="0.7" top="0.75" bottom="0.75" header="0.3" footer="0.3"/>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I25"/>
  <sheetViews>
    <sheetView topLeftCell="A4" workbookViewId="0">
      <selection activeCell="F21" sqref="F21"/>
    </sheetView>
  </sheetViews>
  <sheetFormatPr baseColWidth="10" defaultRowHeight="15" x14ac:dyDescent="0.25"/>
  <sheetData>
    <row r="4" spans="3:9" x14ac:dyDescent="0.25">
      <c r="C4" s="12" t="s">
        <v>7</v>
      </c>
      <c r="D4" s="11" t="s">
        <v>6</v>
      </c>
    </row>
    <row r="5" spans="3:9" x14ac:dyDescent="0.25">
      <c r="C5" s="14">
        <v>0</v>
      </c>
      <c r="D5" s="13">
        <v>0</v>
      </c>
    </row>
    <row r="6" spans="3:9" x14ac:dyDescent="0.25">
      <c r="C6" s="14">
        <v>1</v>
      </c>
      <c r="D6" s="13">
        <f t="shared" ref="D6:D25" si="0">30*C6</f>
        <v>30</v>
      </c>
    </row>
    <row r="7" spans="3:9" x14ac:dyDescent="0.25">
      <c r="C7" s="14">
        <v>2</v>
      </c>
      <c r="D7" s="13">
        <f t="shared" si="0"/>
        <v>60</v>
      </c>
    </row>
    <row r="8" spans="3:9" x14ac:dyDescent="0.25">
      <c r="C8" s="14">
        <v>3</v>
      </c>
      <c r="D8" s="13">
        <f t="shared" si="0"/>
        <v>90</v>
      </c>
      <c r="G8" t="s">
        <v>2</v>
      </c>
      <c r="H8" t="s">
        <v>8</v>
      </c>
      <c r="I8">
        <v>1</v>
      </c>
    </row>
    <row r="9" spans="3:9" x14ac:dyDescent="0.25">
      <c r="C9" s="14">
        <v>4</v>
      </c>
      <c r="D9" s="13">
        <f t="shared" si="0"/>
        <v>120</v>
      </c>
      <c r="G9" t="s">
        <v>3</v>
      </c>
      <c r="H9" t="s">
        <v>9</v>
      </c>
      <c r="I9">
        <v>2</v>
      </c>
    </row>
    <row r="10" spans="3:9" x14ac:dyDescent="0.25">
      <c r="C10" s="14">
        <v>5</v>
      </c>
      <c r="D10" s="13">
        <f t="shared" si="0"/>
        <v>150</v>
      </c>
      <c r="G10" t="s">
        <v>4</v>
      </c>
      <c r="H10" t="s">
        <v>10</v>
      </c>
      <c r="I10">
        <v>3</v>
      </c>
    </row>
    <row r="11" spans="3:9" x14ac:dyDescent="0.25">
      <c r="C11" s="14">
        <v>6</v>
      </c>
      <c r="D11" s="13">
        <f t="shared" si="0"/>
        <v>180</v>
      </c>
    </row>
    <row r="12" spans="3:9" x14ac:dyDescent="0.25">
      <c r="C12" s="14">
        <v>7</v>
      </c>
      <c r="D12" s="13">
        <f t="shared" si="0"/>
        <v>210</v>
      </c>
    </row>
    <row r="13" spans="3:9" x14ac:dyDescent="0.25">
      <c r="C13" s="14">
        <v>8</v>
      </c>
      <c r="D13" s="13">
        <f t="shared" si="0"/>
        <v>240</v>
      </c>
    </row>
    <row r="14" spans="3:9" x14ac:dyDescent="0.25">
      <c r="C14" s="14">
        <v>9</v>
      </c>
      <c r="D14" s="13">
        <f t="shared" si="0"/>
        <v>270</v>
      </c>
    </row>
    <row r="15" spans="3:9" x14ac:dyDescent="0.25">
      <c r="C15" s="14">
        <v>10</v>
      </c>
      <c r="D15" s="13">
        <f t="shared" si="0"/>
        <v>300</v>
      </c>
    </row>
    <row r="16" spans="3:9" x14ac:dyDescent="0.25">
      <c r="C16" s="14">
        <v>11</v>
      </c>
      <c r="D16" s="13">
        <f t="shared" si="0"/>
        <v>330</v>
      </c>
    </row>
    <row r="17" spans="3:4" x14ac:dyDescent="0.25">
      <c r="C17" s="14">
        <v>12</v>
      </c>
      <c r="D17" s="13">
        <f t="shared" si="0"/>
        <v>360</v>
      </c>
    </row>
    <row r="18" spans="3:4" x14ac:dyDescent="0.25">
      <c r="C18" s="14">
        <v>13</v>
      </c>
      <c r="D18" s="13">
        <f t="shared" si="0"/>
        <v>390</v>
      </c>
    </row>
    <row r="19" spans="3:4" x14ac:dyDescent="0.25">
      <c r="C19" s="14">
        <v>14</v>
      </c>
      <c r="D19" s="13">
        <f t="shared" si="0"/>
        <v>420</v>
      </c>
    </row>
    <row r="20" spans="3:4" x14ac:dyDescent="0.25">
      <c r="C20" s="14">
        <v>15</v>
      </c>
      <c r="D20" s="13">
        <f t="shared" si="0"/>
        <v>450</v>
      </c>
    </row>
    <row r="21" spans="3:4" x14ac:dyDescent="0.25">
      <c r="C21" s="14">
        <v>16</v>
      </c>
      <c r="D21" s="13">
        <f t="shared" si="0"/>
        <v>480</v>
      </c>
    </row>
    <row r="22" spans="3:4" x14ac:dyDescent="0.25">
      <c r="C22" s="14">
        <v>17</v>
      </c>
      <c r="D22" s="13">
        <f t="shared" si="0"/>
        <v>510</v>
      </c>
    </row>
    <row r="23" spans="3:4" x14ac:dyDescent="0.25">
      <c r="C23" s="14">
        <v>18</v>
      </c>
      <c r="D23" s="13">
        <f t="shared" si="0"/>
        <v>540</v>
      </c>
    </row>
    <row r="24" spans="3:4" x14ac:dyDescent="0.25">
      <c r="C24" s="14">
        <v>19</v>
      </c>
      <c r="D24" s="13">
        <f t="shared" si="0"/>
        <v>570</v>
      </c>
    </row>
    <row r="25" spans="3:4" x14ac:dyDescent="0.25">
      <c r="C25" s="14">
        <v>20</v>
      </c>
      <c r="D25" s="13">
        <f t="shared" si="0"/>
        <v>600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90" zoomScaleNormal="90" workbookViewId="0">
      <selection activeCell="E4" sqref="E4"/>
    </sheetView>
  </sheetViews>
  <sheetFormatPr baseColWidth="10" defaultRowHeight="15" x14ac:dyDescent="0.25"/>
  <cols>
    <col min="1" max="1" width="7.140625" style="17" customWidth="1"/>
    <col min="2" max="3" width="11.42578125" style="17"/>
    <col min="4" max="4" width="5.140625" style="17" customWidth="1"/>
    <col min="5" max="5" width="5.85546875" style="17" customWidth="1"/>
    <col min="6" max="6" width="18.85546875" style="17" customWidth="1"/>
    <col min="7" max="7" width="5.42578125" style="17" customWidth="1"/>
    <col min="8" max="8" width="14.140625" style="17" bestFit="1" customWidth="1"/>
    <col min="9" max="10" width="11.42578125" style="17"/>
    <col min="11" max="11" width="11.42578125" style="17" customWidth="1"/>
    <col min="12" max="12" width="8.42578125" style="17" customWidth="1"/>
    <col min="13" max="16384" width="11.42578125" style="17"/>
  </cols>
  <sheetData>
    <row r="1" spans="1:12" ht="14.25" customHeight="1" x14ac:dyDescent="0.45">
      <c r="A1" s="60"/>
      <c r="B1" s="61"/>
      <c r="C1" s="61"/>
      <c r="D1" s="61"/>
      <c r="E1" s="61"/>
      <c r="F1" s="61"/>
      <c r="G1" s="61"/>
      <c r="H1" s="61"/>
      <c r="I1" s="61"/>
      <c r="J1" s="61"/>
      <c r="K1" s="61"/>
      <c r="L1" s="62"/>
    </row>
    <row r="2" spans="1:12" ht="22.5" customHeight="1" x14ac:dyDescent="0.45">
      <c r="A2" s="29"/>
      <c r="B2" s="30"/>
      <c r="C2" s="30"/>
      <c r="D2" s="30"/>
      <c r="E2" s="32" t="s">
        <v>30</v>
      </c>
      <c r="F2" s="30"/>
      <c r="G2" s="30"/>
      <c r="H2" s="30"/>
      <c r="I2" s="30"/>
      <c r="J2" s="30"/>
      <c r="K2" s="30"/>
      <c r="L2" s="31"/>
    </row>
    <row r="3" spans="1:12" ht="22.5" customHeight="1" x14ac:dyDescent="0.45">
      <c r="A3" s="29"/>
      <c r="B3" s="30"/>
      <c r="C3" s="30"/>
      <c r="D3" s="30"/>
      <c r="E3" s="32" t="s">
        <v>19</v>
      </c>
      <c r="F3" s="30"/>
      <c r="G3" s="30"/>
      <c r="H3" s="30"/>
      <c r="I3" s="30"/>
      <c r="J3" s="30"/>
      <c r="K3" s="30"/>
      <c r="L3" s="31"/>
    </row>
    <row r="4" spans="1:12" ht="18.75" customHeight="1" x14ac:dyDescent="0.45">
      <c r="A4" s="29"/>
      <c r="B4" s="30"/>
      <c r="C4" s="30"/>
      <c r="D4" s="30"/>
      <c r="E4" s="63" t="s">
        <v>18</v>
      </c>
      <c r="F4" s="30"/>
      <c r="G4" s="30"/>
      <c r="H4" s="30"/>
      <c r="I4" s="30"/>
      <c r="J4" s="30"/>
      <c r="K4" s="30"/>
      <c r="L4" s="31"/>
    </row>
    <row r="5" spans="1:12" ht="8.25" customHeight="1" thickBot="1" x14ac:dyDescent="0.3">
      <c r="A5" s="34"/>
      <c r="B5" s="33"/>
      <c r="C5" s="33"/>
      <c r="D5" s="33"/>
      <c r="E5" s="33"/>
      <c r="F5" s="33"/>
      <c r="G5" s="33"/>
      <c r="H5" s="33"/>
      <c r="I5" s="33"/>
      <c r="J5" s="33"/>
      <c r="K5" s="33"/>
      <c r="L5" s="35"/>
    </row>
    <row r="6" spans="1:12" ht="5.25" customHeight="1" x14ac:dyDescent="0.25">
      <c r="A6" s="34"/>
      <c r="B6" s="33"/>
      <c r="C6" s="33"/>
      <c r="D6" s="33"/>
      <c r="E6" s="39"/>
      <c r="F6" s="40"/>
      <c r="G6" s="40"/>
      <c r="H6" s="40"/>
      <c r="I6" s="40"/>
      <c r="J6" s="40"/>
      <c r="K6" s="41"/>
      <c r="L6" s="35"/>
    </row>
    <row r="7" spans="1:12" ht="15" customHeight="1" x14ac:dyDescent="0.3">
      <c r="A7" s="34"/>
      <c r="B7" s="33"/>
      <c r="C7" s="33"/>
      <c r="D7" s="33"/>
      <c r="E7" s="49" t="s">
        <v>20</v>
      </c>
      <c r="F7" s="26"/>
      <c r="G7" s="26"/>
      <c r="H7" s="26"/>
      <c r="I7" s="26"/>
      <c r="J7" s="26"/>
      <c r="K7" s="28"/>
      <c r="L7" s="35"/>
    </row>
    <row r="8" spans="1:12" ht="15" customHeight="1" thickBot="1" x14ac:dyDescent="0.3">
      <c r="A8" s="34"/>
      <c r="B8" s="33"/>
      <c r="C8" s="33"/>
      <c r="D8" s="33"/>
      <c r="E8" s="27"/>
      <c r="F8" s="26"/>
      <c r="G8" s="26"/>
      <c r="H8" s="26"/>
      <c r="I8" s="26"/>
      <c r="J8" s="26"/>
      <c r="K8" s="28"/>
      <c r="L8" s="35"/>
    </row>
    <row r="9" spans="1:12" ht="15" customHeight="1" thickBot="1" x14ac:dyDescent="0.3">
      <c r="A9" s="34"/>
      <c r="B9" s="33"/>
      <c r="C9" s="33"/>
      <c r="D9" s="33"/>
      <c r="E9" s="42"/>
      <c r="F9" s="71" t="s">
        <v>27</v>
      </c>
      <c r="G9" s="43"/>
      <c r="H9" s="72">
        <v>1000000</v>
      </c>
      <c r="I9" s="73"/>
      <c r="J9" s="74"/>
      <c r="K9" s="28"/>
      <c r="L9" s="35"/>
    </row>
    <row r="10" spans="1:12" ht="15" customHeight="1" x14ac:dyDescent="0.25">
      <c r="A10" s="34"/>
      <c r="B10" s="33"/>
      <c r="C10" s="33"/>
      <c r="D10" s="33"/>
      <c r="E10" s="42"/>
      <c r="F10" s="71"/>
      <c r="G10" s="43"/>
      <c r="H10" s="26"/>
      <c r="I10" s="26"/>
      <c r="J10" s="26"/>
      <c r="K10" s="28"/>
      <c r="L10" s="35"/>
    </row>
    <row r="11" spans="1:12" ht="15" customHeight="1" thickBot="1" x14ac:dyDescent="0.3">
      <c r="A11" s="34"/>
      <c r="B11" s="33"/>
      <c r="C11" s="33"/>
      <c r="D11" s="33"/>
      <c r="E11" s="27"/>
      <c r="F11" s="26"/>
      <c r="G11" s="26"/>
      <c r="H11" s="26"/>
      <c r="I11" s="26"/>
      <c r="J11" s="26"/>
      <c r="K11" s="28"/>
      <c r="L11" s="35"/>
    </row>
    <row r="12" spans="1:12" ht="15" customHeight="1" thickBot="1" x14ac:dyDescent="0.3">
      <c r="A12" s="34"/>
      <c r="B12" s="33"/>
      <c r="C12" s="33"/>
      <c r="D12" s="33"/>
      <c r="E12" s="42"/>
      <c r="F12" s="50" t="s">
        <v>12</v>
      </c>
      <c r="G12" s="43"/>
      <c r="H12" s="75" t="s">
        <v>4</v>
      </c>
      <c r="I12" s="76"/>
      <c r="J12" s="77"/>
      <c r="K12" s="28"/>
      <c r="L12" s="35"/>
    </row>
    <row r="13" spans="1:12" ht="15" customHeight="1" thickBot="1" x14ac:dyDescent="0.3">
      <c r="A13" s="34"/>
      <c r="B13" s="33"/>
      <c r="C13" s="33"/>
      <c r="D13" s="33"/>
      <c r="E13" s="27"/>
      <c r="F13" s="26"/>
      <c r="G13" s="26"/>
      <c r="H13" s="26"/>
      <c r="I13" s="26"/>
      <c r="J13" s="26"/>
      <c r="K13" s="28"/>
      <c r="L13" s="35"/>
    </row>
    <row r="14" spans="1:12" ht="15" customHeight="1" thickBot="1" x14ac:dyDescent="0.3">
      <c r="A14" s="34"/>
      <c r="B14" s="33"/>
      <c r="C14" s="33"/>
      <c r="D14" s="33"/>
      <c r="E14" s="27"/>
      <c r="F14" s="71" t="s">
        <v>28</v>
      </c>
      <c r="G14" s="26"/>
      <c r="H14" s="81">
        <v>150</v>
      </c>
      <c r="I14" s="82"/>
      <c r="J14" s="83"/>
      <c r="K14" s="28"/>
      <c r="L14" s="35"/>
    </row>
    <row r="15" spans="1:12" ht="15" customHeight="1" x14ac:dyDescent="0.25">
      <c r="A15" s="34"/>
      <c r="B15" s="33"/>
      <c r="C15" s="33"/>
      <c r="D15" s="33"/>
      <c r="E15" s="27"/>
      <c r="F15" s="71"/>
      <c r="G15" s="26"/>
      <c r="H15" s="26"/>
      <c r="I15" s="26"/>
      <c r="J15" s="26"/>
      <c r="K15" s="28"/>
      <c r="L15" s="35"/>
    </row>
    <row r="16" spans="1:12" ht="15" customHeight="1" thickBot="1" x14ac:dyDescent="0.3">
      <c r="A16" s="34"/>
      <c r="B16" s="33"/>
      <c r="C16" s="33"/>
      <c r="D16" s="33"/>
      <c r="E16" s="44"/>
      <c r="F16" s="51"/>
      <c r="G16" s="45"/>
      <c r="H16" s="45"/>
      <c r="I16" s="45"/>
      <c r="J16" s="45"/>
      <c r="K16" s="46"/>
      <c r="L16" s="35"/>
    </row>
    <row r="17" spans="1:12" ht="15" customHeight="1" thickBot="1" x14ac:dyDescent="0.3">
      <c r="A17" s="34"/>
      <c r="B17" s="33"/>
      <c r="C17" s="33"/>
      <c r="D17" s="33"/>
      <c r="E17" s="33"/>
      <c r="F17" s="33"/>
      <c r="G17" s="33"/>
      <c r="H17" s="33"/>
      <c r="I17" s="33"/>
      <c r="J17" s="33"/>
      <c r="K17" s="33"/>
      <c r="L17" s="35"/>
    </row>
    <row r="18" spans="1:12" ht="6.75" customHeight="1" x14ac:dyDescent="0.3">
      <c r="A18" s="34"/>
      <c r="B18" s="33"/>
      <c r="C18" s="33"/>
      <c r="D18" s="33"/>
      <c r="E18" s="53"/>
      <c r="F18" s="54"/>
      <c r="G18" s="40"/>
      <c r="H18" s="40"/>
      <c r="I18" s="40"/>
      <c r="J18" s="40"/>
      <c r="K18" s="41"/>
      <c r="L18" s="35"/>
    </row>
    <row r="19" spans="1:12" ht="15" customHeight="1" x14ac:dyDescent="0.3">
      <c r="A19" s="57" t="s">
        <v>24</v>
      </c>
      <c r="B19" s="67" t="s">
        <v>23</v>
      </c>
      <c r="C19" s="67"/>
      <c r="D19" s="33"/>
      <c r="E19" s="49" t="s">
        <v>21</v>
      </c>
      <c r="F19" s="56"/>
      <c r="G19" s="26"/>
      <c r="H19" s="26"/>
      <c r="I19" s="26"/>
      <c r="J19" s="26"/>
      <c r="K19" s="28"/>
      <c r="L19" s="35"/>
    </row>
    <row r="20" spans="1:12" ht="15" customHeight="1" thickBot="1" x14ac:dyDescent="0.3">
      <c r="A20" s="58"/>
      <c r="B20" s="67"/>
      <c r="C20" s="67"/>
      <c r="D20" s="33"/>
      <c r="E20" s="27"/>
      <c r="F20" s="56"/>
      <c r="G20" s="26"/>
      <c r="H20" s="26"/>
      <c r="I20" s="26"/>
      <c r="J20" s="26"/>
      <c r="K20" s="28"/>
      <c r="L20" s="35"/>
    </row>
    <row r="21" spans="1:12" ht="15" customHeight="1" thickBot="1" x14ac:dyDescent="0.3">
      <c r="A21" s="58"/>
      <c r="B21" s="67"/>
      <c r="C21" s="67"/>
      <c r="D21" s="33"/>
      <c r="E21" s="27"/>
      <c r="F21" s="55" t="s">
        <v>22</v>
      </c>
      <c r="G21" s="26"/>
      <c r="H21" s="78">
        <f>+H14/30</f>
        <v>5</v>
      </c>
      <c r="I21" s="79"/>
      <c r="J21" s="80"/>
      <c r="K21" s="28"/>
      <c r="L21" s="35"/>
    </row>
    <row r="22" spans="1:12" ht="15" customHeight="1" thickBot="1" x14ac:dyDescent="0.3">
      <c r="A22" s="58"/>
      <c r="B22" s="59"/>
      <c r="C22" s="59"/>
      <c r="D22" s="33"/>
      <c r="E22" s="27"/>
      <c r="F22" s="56"/>
      <c r="G22" s="26"/>
      <c r="H22" s="26"/>
      <c r="I22" s="26"/>
      <c r="J22" s="26"/>
      <c r="K22" s="28"/>
      <c r="L22" s="35"/>
    </row>
    <row r="23" spans="1:12" ht="37.5" customHeight="1" thickBot="1" x14ac:dyDescent="0.3">
      <c r="A23" s="57" t="s">
        <v>25</v>
      </c>
      <c r="B23" s="67" t="s">
        <v>26</v>
      </c>
      <c r="C23" s="67"/>
      <c r="D23" s="33"/>
      <c r="E23" s="47"/>
      <c r="F23" s="52" t="s">
        <v>29</v>
      </c>
      <c r="G23" s="48"/>
      <c r="H23" s="68">
        <f>IF(Caso="Caso 1",(VAlor*0.05)/100,IF(Caso="Caso 2",((VAlor*(0.1+((7.073*(10^-5))*((Tiempo^4)))))/100),IF(Caso="Caso 3",((VAlor*(0.5+((8.1748*(10^-5))*((Tiempo^4)))))/100),"")))</f>
        <v>5510.9250000000002</v>
      </c>
      <c r="I23" s="69"/>
      <c r="J23" s="70"/>
      <c r="K23" s="28"/>
      <c r="L23" s="35"/>
    </row>
    <row r="24" spans="1:12" ht="15.75" thickBot="1" x14ac:dyDescent="0.3">
      <c r="A24" s="58"/>
      <c r="B24" s="67"/>
      <c r="C24" s="67"/>
      <c r="D24" s="33"/>
      <c r="E24" s="44"/>
      <c r="F24" s="45"/>
      <c r="G24" s="45"/>
      <c r="H24" s="45"/>
      <c r="I24" s="45"/>
      <c r="J24" s="45"/>
      <c r="K24" s="46"/>
      <c r="L24" s="35"/>
    </row>
    <row r="25" spans="1:12" ht="15.75" thickBot="1" x14ac:dyDescent="0.3">
      <c r="A25" s="36"/>
      <c r="B25" s="37"/>
      <c r="C25" s="37"/>
      <c r="D25" s="37"/>
      <c r="E25" s="37"/>
      <c r="F25" s="37"/>
      <c r="G25" s="37"/>
      <c r="H25" s="37"/>
      <c r="I25" s="37"/>
      <c r="J25" s="37"/>
      <c r="K25" s="37"/>
      <c r="L25" s="38"/>
    </row>
  </sheetData>
  <sheetProtection sheet="1" objects="1" scenarios="1"/>
  <dataConsolidate/>
  <mergeCells count="9">
    <mergeCell ref="B19:C21"/>
    <mergeCell ref="H23:J23"/>
    <mergeCell ref="B23:C24"/>
    <mergeCell ref="F9:F10"/>
    <mergeCell ref="F14:F15"/>
    <mergeCell ref="H9:J9"/>
    <mergeCell ref="H12:J12"/>
    <mergeCell ref="H21:J21"/>
    <mergeCell ref="H14:J14"/>
  </mergeCells>
  <dataValidations count="1">
    <dataValidation type="list" allowBlank="1" showInputMessage="1" showErrorMessage="1" sqref="H12">
      <formula1>"Caso 1, Caso 2, Caso 3"</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140" zoomScaleNormal="140" workbookViewId="0">
      <selection activeCell="B4" sqref="B4"/>
    </sheetView>
  </sheetViews>
  <sheetFormatPr baseColWidth="10" defaultRowHeight="15" x14ac:dyDescent="0.25"/>
  <cols>
    <col min="2" max="2" width="81.28515625" customWidth="1"/>
  </cols>
  <sheetData>
    <row r="1" spans="1:2" x14ac:dyDescent="0.25">
      <c r="A1" s="25" t="s">
        <v>17</v>
      </c>
      <c r="B1" s="25" t="s">
        <v>16</v>
      </c>
    </row>
    <row r="2" spans="1:2" ht="40.5" x14ac:dyDescent="0.25">
      <c r="A2" s="23" t="s">
        <v>2</v>
      </c>
      <c r="B2" s="23" t="s">
        <v>13</v>
      </c>
    </row>
    <row r="3" spans="1:2" ht="40.5" x14ac:dyDescent="0.25">
      <c r="A3" s="23" t="s">
        <v>3</v>
      </c>
      <c r="B3" s="23" t="s">
        <v>14</v>
      </c>
    </row>
    <row r="4" spans="1:2" ht="40.5" x14ac:dyDescent="0.25">
      <c r="A4" s="23" t="s">
        <v>4</v>
      </c>
      <c r="B4" s="24" t="s">
        <v>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pane ySplit="23" topLeftCell="A24" activePane="bottomLeft" state="frozen"/>
      <selection pane="bottomLeft" activeCell="C18" sqref="C18"/>
    </sheetView>
  </sheetViews>
  <sheetFormatPr baseColWidth="10" defaultRowHeight="15" x14ac:dyDescent="0.25"/>
  <cols>
    <col min="1" max="2" width="11.42578125" style="18"/>
    <col min="3" max="3" width="9.42578125" style="18" bestFit="1" customWidth="1"/>
    <col min="4" max="16384" width="11.42578125" style="18"/>
  </cols>
  <sheetData>
    <row r="1" spans="1:3" ht="15.75" x14ac:dyDescent="0.25">
      <c r="A1" s="84" t="s">
        <v>11</v>
      </c>
      <c r="B1" s="84"/>
      <c r="C1" s="84"/>
    </row>
    <row r="2" spans="1:3" x14ac:dyDescent="0.25">
      <c r="A2" s="22" t="s">
        <v>6</v>
      </c>
      <c r="B2" s="22" t="s">
        <v>7</v>
      </c>
      <c r="C2" s="22" t="str">
        <f>Caso</f>
        <v>Caso 3</v>
      </c>
    </row>
    <row r="3" spans="1:3" x14ac:dyDescent="0.25">
      <c r="A3" s="20">
        <f>IF(calculos!C5&lt;=Tiempo,(B3*30),"")</f>
        <v>0</v>
      </c>
      <c r="B3" s="21">
        <f>IF(calculos!C5&lt;=Tiempo,calculos!C5,"")</f>
        <v>0</v>
      </c>
      <c r="C3" s="19">
        <f>IF(B3&lt;=Tiempo,IF($C$2="Caso 1",(VAlor*0.05)/100,IF($C$2="Caso 2",((VAlor*(0.1+((7.073*(10^-5))*((D3^4))))/100)),IF($C$2="Caso 3",((VAlor*(0.5+((8.1748*(10^-5))*((D3^4))))/100)),""))),"")</f>
        <v>5000</v>
      </c>
    </row>
    <row r="4" spans="1:3" x14ac:dyDescent="0.25">
      <c r="A4" s="20">
        <f>IF(calculos!C6&lt;=Tiempo,(B4*30),"")</f>
        <v>30</v>
      </c>
      <c r="B4" s="21">
        <f>IF(calculos!C6&lt;=Tiempo,calculos!C6,"")</f>
        <v>1</v>
      </c>
      <c r="C4" s="19">
        <f t="shared" ref="C4:C23" si="0">IF(B4&lt;=Tiempo,IF($C$2="Caso 1",(VAlor*0.05)/100,IF($C$2="Caso 2",((VAlor*(0.1+((7.073*(10^-5))*((D4^4)))))/100),IF($C$2="Caso 3",((VAlor*(0.5+((8.1748*(10^-5))*((D4^4)))))/100),""))),"")</f>
        <v>5000</v>
      </c>
    </row>
    <row r="5" spans="1:3" x14ac:dyDescent="0.25">
      <c r="A5" s="20">
        <f>IF(calculos!C7&lt;=Tiempo,(B5*30),"")</f>
        <v>60</v>
      </c>
      <c r="B5" s="21">
        <f>IF(calculos!C7&lt;=Tiempo,calculos!C7,"")</f>
        <v>2</v>
      </c>
      <c r="C5" s="19">
        <f t="shared" si="0"/>
        <v>5000</v>
      </c>
    </row>
    <row r="6" spans="1:3" x14ac:dyDescent="0.25">
      <c r="A6" s="20">
        <f>IF(calculos!C8&lt;=Tiempo,(B6*30),"")</f>
        <v>90</v>
      </c>
      <c r="B6" s="21">
        <f>IF(calculos!C8&lt;=Tiempo,calculos!C8,"")</f>
        <v>3</v>
      </c>
      <c r="C6" s="19">
        <f t="shared" si="0"/>
        <v>5000</v>
      </c>
    </row>
    <row r="7" spans="1:3" x14ac:dyDescent="0.25">
      <c r="A7" s="20">
        <f>IF(calculos!C9&lt;=Tiempo,(B7*30),"")</f>
        <v>120</v>
      </c>
      <c r="B7" s="21">
        <f>IF(calculos!C9&lt;=Tiempo,calculos!C9,"")</f>
        <v>4</v>
      </c>
      <c r="C7" s="19">
        <f t="shared" si="0"/>
        <v>5000</v>
      </c>
    </row>
    <row r="8" spans="1:3" x14ac:dyDescent="0.25">
      <c r="A8" s="20">
        <f>IF(calculos!C10&lt;=Tiempo,(B8*30),"")</f>
        <v>150</v>
      </c>
      <c r="B8" s="21">
        <f>IF(calculos!C10&lt;=Tiempo,calculos!C10,"")</f>
        <v>5</v>
      </c>
      <c r="C8" s="19">
        <f t="shared" si="0"/>
        <v>5000</v>
      </c>
    </row>
    <row r="9" spans="1:3" x14ac:dyDescent="0.25">
      <c r="A9" s="20" t="str">
        <f>IF(calculos!C11&lt;=Tiempo,(B9*30),"")</f>
        <v/>
      </c>
      <c r="B9" s="21" t="str">
        <f>IF(calculos!C11&lt;=Tiempo,calculos!C11,"")</f>
        <v/>
      </c>
      <c r="C9" s="19" t="str">
        <f t="shared" si="0"/>
        <v/>
      </c>
    </row>
    <row r="10" spans="1:3" x14ac:dyDescent="0.25">
      <c r="A10" s="20" t="str">
        <f>IF(calculos!C12&lt;=Tiempo,(B10*30),"")</f>
        <v/>
      </c>
      <c r="B10" s="21" t="str">
        <f>IF(calculos!C12&lt;=Tiempo,calculos!C12,"")</f>
        <v/>
      </c>
      <c r="C10" s="19" t="str">
        <f t="shared" si="0"/>
        <v/>
      </c>
    </row>
    <row r="11" spans="1:3" x14ac:dyDescent="0.25">
      <c r="A11" s="20" t="str">
        <f>IF(calculos!C13&lt;=Tiempo,(B11*30),"")</f>
        <v/>
      </c>
      <c r="B11" s="21" t="str">
        <f>IF(calculos!C13&lt;=Tiempo,calculos!C13,"")</f>
        <v/>
      </c>
      <c r="C11" s="19" t="str">
        <f t="shared" si="0"/>
        <v/>
      </c>
    </row>
    <row r="12" spans="1:3" x14ac:dyDescent="0.25">
      <c r="A12" s="20" t="str">
        <f>IF(calculos!C14&lt;=Tiempo,(B12*30),"")</f>
        <v/>
      </c>
      <c r="B12" s="21" t="str">
        <f>IF(calculos!C14&lt;=Tiempo,calculos!C14,"")</f>
        <v/>
      </c>
      <c r="C12" s="19" t="str">
        <f t="shared" si="0"/>
        <v/>
      </c>
    </row>
    <row r="13" spans="1:3" x14ac:dyDescent="0.25">
      <c r="A13" s="20" t="str">
        <f>IF(calculos!C15&lt;=Tiempo,(B13*30),"")</f>
        <v/>
      </c>
      <c r="B13" s="21" t="str">
        <f>IF(calculos!C15&lt;=Tiempo,calculos!C15,"")</f>
        <v/>
      </c>
      <c r="C13" s="19" t="str">
        <f t="shared" si="0"/>
        <v/>
      </c>
    </row>
    <row r="14" spans="1:3" x14ac:dyDescent="0.25">
      <c r="A14" s="20" t="str">
        <f>IF(calculos!C16&lt;=Tiempo,(B14*30),"")</f>
        <v/>
      </c>
      <c r="B14" s="21" t="str">
        <f>IF(calculos!C16&lt;=Tiempo,calculos!C16,"")</f>
        <v/>
      </c>
      <c r="C14" s="19" t="str">
        <f t="shared" si="0"/>
        <v/>
      </c>
    </row>
    <row r="15" spans="1:3" x14ac:dyDescent="0.25">
      <c r="A15" s="20" t="str">
        <f>IF(calculos!C17&lt;=Tiempo,(B15*30),"")</f>
        <v/>
      </c>
      <c r="B15" s="21" t="str">
        <f>IF(calculos!C17&lt;=Tiempo,calculos!C17,"")</f>
        <v/>
      </c>
      <c r="C15" s="19" t="str">
        <f t="shared" si="0"/>
        <v/>
      </c>
    </row>
    <row r="16" spans="1:3" x14ac:dyDescent="0.25">
      <c r="A16" s="20" t="str">
        <f>IF(calculos!C18&lt;=Tiempo,(B16*30),"")</f>
        <v/>
      </c>
      <c r="B16" s="21" t="str">
        <f>IF(calculos!C18&lt;=Tiempo,calculos!C18,"")</f>
        <v/>
      </c>
      <c r="C16" s="19" t="str">
        <f t="shared" si="0"/>
        <v/>
      </c>
    </row>
    <row r="17" spans="1:3" x14ac:dyDescent="0.25">
      <c r="A17" s="20" t="str">
        <f>IF(calculos!C19&lt;=Tiempo,(B17*30),"")</f>
        <v/>
      </c>
      <c r="B17" s="21" t="str">
        <f>IF(calculos!C19&lt;=Tiempo,calculos!C19,"")</f>
        <v/>
      </c>
      <c r="C17" s="19" t="str">
        <f t="shared" si="0"/>
        <v/>
      </c>
    </row>
    <row r="18" spans="1:3" x14ac:dyDescent="0.25">
      <c r="A18" s="20" t="str">
        <f>IF(calculos!C20&lt;=Tiempo,(B18*30),"")</f>
        <v/>
      </c>
      <c r="B18" s="21" t="str">
        <f>IF(calculos!C20&lt;=Tiempo,calculos!C20,"")</f>
        <v/>
      </c>
      <c r="C18" s="19" t="str">
        <f t="shared" si="0"/>
        <v/>
      </c>
    </row>
    <row r="19" spans="1:3" x14ac:dyDescent="0.25">
      <c r="A19" s="20" t="str">
        <f>IF(calculos!C21&lt;=Tiempo,(B19*30),"")</f>
        <v/>
      </c>
      <c r="B19" s="21" t="str">
        <f>IF(calculos!C21&lt;=Tiempo,calculos!C21,"")</f>
        <v/>
      </c>
      <c r="C19" s="19" t="str">
        <f t="shared" si="0"/>
        <v/>
      </c>
    </row>
    <row r="20" spans="1:3" x14ac:dyDescent="0.25">
      <c r="A20" s="20" t="str">
        <f>IF(calculos!C22&lt;=Tiempo,(B20*30),"")</f>
        <v/>
      </c>
      <c r="B20" s="21" t="str">
        <f>IF(calculos!C22&lt;=Tiempo,calculos!C22,"")</f>
        <v/>
      </c>
      <c r="C20" s="19" t="str">
        <f t="shared" si="0"/>
        <v/>
      </c>
    </row>
    <row r="21" spans="1:3" x14ac:dyDescent="0.25">
      <c r="A21" s="20" t="str">
        <f>IF(calculos!C23&lt;=Tiempo,(B21*30),"")</f>
        <v/>
      </c>
      <c r="B21" s="21" t="str">
        <f>IF(calculos!C23&lt;=Tiempo,calculos!C23,"")</f>
        <v/>
      </c>
      <c r="C21" s="19" t="str">
        <f t="shared" si="0"/>
        <v/>
      </c>
    </row>
    <row r="22" spans="1:3" x14ac:dyDescent="0.25">
      <c r="A22" s="20" t="str">
        <f>IF(calculos!C24&lt;=Tiempo,(B22*30),"")</f>
        <v/>
      </c>
      <c r="B22" s="21" t="str">
        <f>IF(calculos!C24&lt;=Tiempo,calculos!C24,"")</f>
        <v/>
      </c>
      <c r="C22" s="19" t="str">
        <f t="shared" si="0"/>
        <v/>
      </c>
    </row>
    <row r="23" spans="1:3" x14ac:dyDescent="0.25">
      <c r="A23" s="20" t="str">
        <f>IF(calculos!C25&lt;=Tiempo,(B23*30),"")</f>
        <v/>
      </c>
      <c r="B23" s="21" t="str">
        <f>IF(calculos!C25&lt;=Tiempo,calculos!C25,"")</f>
        <v/>
      </c>
      <c r="C23" s="19" t="str">
        <f t="shared" si="0"/>
        <v/>
      </c>
    </row>
  </sheetData>
  <mergeCells count="1">
    <mergeCell ref="A1:C1"/>
  </mergeCells>
  <conditionalFormatting sqref="C3:C23">
    <cfRule type="dataBar" priority="1">
      <dataBar>
        <cfvo type="min"/>
        <cfvo type="max"/>
        <color rgb="FF638EC6"/>
      </dataBar>
      <extLst>
        <ext xmlns:x14="http://schemas.microsoft.com/office/spreadsheetml/2009/9/main" uri="{B025F937-C7B1-47D3-B67F-A62EFF666E3E}">
          <x14:id>{ED894B08-103C-4FE9-A32D-981DD15C894B}</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ED894B08-103C-4FE9-A32D-981DD15C894B}">
            <x14:dataBar minLength="0" maxLength="100" negativeBarColorSameAsPositive="1" axisPosition="none">
              <x14:cfvo type="min"/>
              <x14:cfvo type="max"/>
            </x14:dataBar>
          </x14:cfRule>
          <xm:sqref>C3:C23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 Importes</vt:lpstr>
      <vt:lpstr>calculos</vt:lpstr>
      <vt:lpstr>INGRESO DATOS</vt:lpstr>
      <vt:lpstr>Casos</vt:lpstr>
      <vt:lpstr>RESULTADO</vt:lpstr>
      <vt:lpstr>Caso</vt:lpstr>
      <vt:lpstr>Tiempo</vt:lpstr>
      <vt:lpstr>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Vicente Abril</dc:creator>
  <cp:lastModifiedBy>Gabriela Witt</cp:lastModifiedBy>
  <cp:lastPrinted>2014-12-23T16:21:05Z</cp:lastPrinted>
  <dcterms:created xsi:type="dcterms:W3CDTF">2014-12-16T15:47:41Z</dcterms:created>
  <dcterms:modified xsi:type="dcterms:W3CDTF">2019-03-06T16:21:09Z</dcterms:modified>
</cp:coreProperties>
</file>